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Plan Rozl.Gosp.Pozabudżet." sheetId="1" r:id="rId1"/>
    <sheet name="Inwestycje" sheetId="2" r:id="rId2"/>
    <sheet name="SP-2" sheetId="3" r:id="rId3"/>
    <sheet name="SP-3" sheetId="4" r:id="rId4"/>
    <sheet name="SP-5" sheetId="5" r:id="rId5"/>
  </sheets>
  <definedNames>
    <definedName name="_xlnm.Print_Area" localSheetId="1">'Inwestycje'!$A$1:$O$31</definedName>
    <definedName name="_xlnm.Print_Area" localSheetId="0">'Plan Rozl.Gosp.Pozabudżet.'!$A$1:$O$20</definedName>
  </definedNames>
  <calcPr fullCalcOnLoad="1"/>
</workbook>
</file>

<file path=xl/sharedStrings.xml><?xml version="1.0" encoding="utf-8"?>
<sst xmlns="http://schemas.openxmlformats.org/spreadsheetml/2006/main" count="178" uniqueCount="109">
  <si>
    <t>Załącznik Nr 10                                                           do zarządzenia Nr 126/FK/05                             Burmistrza Miasta Chełmży                                             z dnia 28 listopada 2005 roku</t>
  </si>
  <si>
    <t>PLAN FINANSOWY INWESTYCJI NA 2005 ROK GMINY MIASTA CHEŁMŻY</t>
  </si>
  <si>
    <t>Lp.</t>
  </si>
  <si>
    <t>Dział</t>
  </si>
  <si>
    <t>Zadania inwestycyjne</t>
  </si>
  <si>
    <t>Wartość kosztorysu</t>
  </si>
  <si>
    <t>Termin realizacji</t>
  </si>
  <si>
    <t xml:space="preserve">Wykonanie do końca 2004r. </t>
  </si>
  <si>
    <t>Plan na 2005r.</t>
  </si>
  <si>
    <t>z tego:</t>
  </si>
  <si>
    <t>Środki potrzebne do zakończenia</t>
  </si>
  <si>
    <t>Gmina</t>
  </si>
  <si>
    <t>PFOŚiGW</t>
  </si>
  <si>
    <t>WFOŚiGW</t>
  </si>
  <si>
    <t xml:space="preserve">Budżet państwa </t>
  </si>
  <si>
    <t>Środki z funduszy strukturalnych</t>
  </si>
  <si>
    <t>KFM</t>
  </si>
  <si>
    <t>Gminny Fundusz</t>
  </si>
  <si>
    <t>I</t>
  </si>
  <si>
    <t xml:space="preserve"> Inwestycje noworozpoczęte </t>
  </si>
  <si>
    <t>Moderrnizacja basenu</t>
  </si>
  <si>
    <t>2005/2007</t>
  </si>
  <si>
    <t>Kanalizacja A i D</t>
  </si>
  <si>
    <t>Targowisko Miejskie</t>
  </si>
  <si>
    <t>2005/2006</t>
  </si>
  <si>
    <t>Razem poz. I</t>
  </si>
  <si>
    <t>x</t>
  </si>
  <si>
    <t>II</t>
  </si>
  <si>
    <t xml:space="preserve">Inwestycje kontynuowane </t>
  </si>
  <si>
    <t>Modernizacja ul. Dworcowej</t>
  </si>
  <si>
    <t>2004/2005</t>
  </si>
  <si>
    <t>Budownictwo mieszkaniowe - Kościuszki 4a</t>
  </si>
  <si>
    <t>Oświetlenie ul.Groszkowskiego, Wryczy</t>
  </si>
  <si>
    <t>Sieć wodociągowa rozdzielcza w Chełmży w ulicach: Turystycznej, Spacerowej, Kościuszki, Rekreacyjnej, Pensjonatowej, zasilanie plaży, Letniskowej, Widokowej, Wczasowej</t>
  </si>
  <si>
    <t>Kanalicacja 3-go Maja</t>
  </si>
  <si>
    <t>2004/2007</t>
  </si>
  <si>
    <t>Cmentarz komunalny</t>
  </si>
  <si>
    <t>1995/2004</t>
  </si>
  <si>
    <t xml:space="preserve">Sieć wodociągowa w ul.Żeromskiego, Reymonta </t>
  </si>
  <si>
    <t xml:space="preserve">Sieć wodociągowa w ul.Traugutta </t>
  </si>
  <si>
    <t>Razem poz. II</t>
  </si>
  <si>
    <t>III</t>
  </si>
  <si>
    <t xml:space="preserve"> Zakupy</t>
  </si>
  <si>
    <t>Wykup gruntów</t>
  </si>
  <si>
    <t>Komputeryzacja Urzędu</t>
  </si>
  <si>
    <t>Basen</t>
  </si>
  <si>
    <t>2002/2005</t>
  </si>
  <si>
    <t xml:space="preserve">Wymiana ogrzewania z olejowego na gazowe </t>
  </si>
  <si>
    <t xml:space="preserve">Zakup sprzętu pływającego </t>
  </si>
  <si>
    <t>Razem poz. III</t>
  </si>
  <si>
    <t>Ogółem poz. I + II + III</t>
  </si>
  <si>
    <t>Budżet:</t>
  </si>
  <si>
    <t>Gminny Fundusz:</t>
  </si>
  <si>
    <t>Załącznik Nr 9                                       do zarządzenia Nr 126/FK/05                             Burmistrza Miasta Chełmży                                                z dnia 28 listopada 2005 roku</t>
  </si>
  <si>
    <t>Plan Rozliczeń Gospodarki Pozabudżetowej z Budżetem Miasta</t>
  </si>
  <si>
    <t>Rozdział</t>
  </si>
  <si>
    <t>Nazwa</t>
  </si>
  <si>
    <t>Stan środków obrotowych na początek roku</t>
  </si>
  <si>
    <t>Przychody</t>
  </si>
  <si>
    <t>w tym:</t>
  </si>
  <si>
    <t>Wydatki</t>
  </si>
  <si>
    <t>Stan środków obrotowych na koniec roku</t>
  </si>
  <si>
    <t>dotacje z budżetu</t>
  </si>
  <si>
    <t>wynagrodzenia osobowe</t>
  </si>
  <si>
    <t>pochodne od wynagrodzeń</t>
  </si>
  <si>
    <t>wydatki majątkowe</t>
  </si>
  <si>
    <t>wpłata do budżetu</t>
  </si>
  <si>
    <t>§4010</t>
  </si>
  <si>
    <t>§4040</t>
  </si>
  <si>
    <t>§4110</t>
  </si>
  <si>
    <t>§4120</t>
  </si>
  <si>
    <t>Środki specjalne</t>
  </si>
  <si>
    <t>Świetlice dla dzieci i młodzieży</t>
  </si>
  <si>
    <t>Zajęcie pasa drogowego</t>
  </si>
  <si>
    <t>Zakłady budżetowe</t>
  </si>
  <si>
    <t xml:space="preserve">Oświata i wychowanie </t>
  </si>
  <si>
    <t xml:space="preserve">Przedszkola </t>
  </si>
  <si>
    <t>Nr 1</t>
  </si>
  <si>
    <t>Nr 2</t>
  </si>
  <si>
    <t>ZWiK</t>
  </si>
  <si>
    <t>Ośrodek Sportu i Turystyki</t>
  </si>
  <si>
    <t>Instytucje kultury</t>
  </si>
  <si>
    <t>Biblioteka</t>
  </si>
  <si>
    <t>Pozostała działalność</t>
  </si>
  <si>
    <t>Ogółem</t>
  </si>
  <si>
    <t>Szkoła Podstawowa Nr 2 - 2005 rok</t>
  </si>
  <si>
    <t>§</t>
  </si>
  <si>
    <t>Plan na 2005 rok</t>
  </si>
  <si>
    <t xml:space="preserve">Szkoły podstawowe </t>
  </si>
  <si>
    <t>Nagrody i wydatki nie zaliczane do wynagrodzeń</t>
  </si>
  <si>
    <t>Stypendia różne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</si>
  <si>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</si>
  <si>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</si>
  <si>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</si>
  <si>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</si>
  <si>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Wynagrodzenia bezosobowe </t>
  </si>
  <si>
    <t>Zakup materiałów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</si>
  <si>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</si>
  <si>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</si>
  <si>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</si>
  <si>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</si>
  <si>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</si>
  <si>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 xml:space="preserve">Opłata za usługi internetowe </t>
  </si>
  <si>
    <t xml:space="preserve">Podróże służbowe krajowe </t>
  </si>
  <si>
    <t xml:space="preserve">Różne opłaty i składki </t>
  </si>
  <si>
    <t>Odpisy na zakładowy fundusz świadczeń socjalnych</t>
  </si>
  <si>
    <t>Wydatki ogółem</t>
  </si>
  <si>
    <t>Szkoła Podstawowa Nr 3 - 2005 rok</t>
  </si>
  <si>
    <t>Szkoła Podstawowa Nr 5 - 2005 rok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</si>
</sst>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d\-mm"/>
    <numFmt numFmtId="174" formatCode="#,##0.00\ &quot;zł&quot;"/>
    <numFmt numFmtId="175" formatCode="0.E+00"/>
    <numFmt numFmtId="176" formatCode="#,##0.0"/>
    <numFmt numFmtId="177" formatCode="#,##0.0000"/>
    <numFmt numFmtId="178" formatCode="yyyy\-mm\-dd"/>
    <numFmt numFmtId="179" formatCode="#,##0.00_ ;\-#,##0.00\ 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3"/>
      <name val="Bookman Old Style"/>
      <family val="1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6"/>
      <name val="Bookman Old Style"/>
      <family val="1"/>
    </font>
    <font>
      <b/>
      <sz val="8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5"/>
      <name val="Times New Roman"/>
      <family val="1"/>
    </font>
    <font>
      <b/>
      <i/>
      <sz val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176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71" fontId="7" fillId="2" borderId="1" xfId="0" applyNumberFormat="1" applyFont="1" applyFill="1" applyBorder="1" applyAlignment="1">
      <alignment horizontal="center" vertical="center" wrapText="1"/>
    </xf>
    <xf numFmtId="171" fontId="0" fillId="2" borderId="1" xfId="0" applyNumberFormat="1" applyFont="1" applyFill="1" applyBorder="1" applyAlignment="1">
      <alignment horizontal="center" vertical="center" wrapText="1"/>
    </xf>
    <xf numFmtId="171" fontId="5" fillId="2" borderId="1" xfId="0" applyNumberFormat="1" applyFont="1" applyFill="1" applyBorder="1" applyAlignment="1">
      <alignment horizontal="center" vertical="center" wrapText="1" shrinkToFit="1"/>
    </xf>
    <xf numFmtId="171" fontId="6" fillId="2" borderId="1" xfId="0" applyNumberFormat="1" applyFont="1" applyFill="1" applyBorder="1" applyAlignment="1">
      <alignment horizontal="center" vertical="center" wrapText="1"/>
    </xf>
    <xf numFmtId="171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3" fontId="6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3" fontId="9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14" fillId="2" borderId="17" xfId="0" applyNumberFormat="1" applyFont="1" applyFill="1" applyBorder="1" applyAlignment="1">
      <alignment horizontal="center" vertical="center"/>
    </xf>
    <xf numFmtId="4" fontId="14" fillId="2" borderId="1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4" fontId="0" fillId="0" borderId="24" xfId="0" applyNumberForma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4" fontId="9" fillId="0" borderId="24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4" fontId="0" fillId="0" borderId="24" xfId="0" applyNumberFormat="1" applyBorder="1" applyAlignment="1">
      <alignment horizontal="right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 shrinkToFi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1" fontId="0" fillId="2" borderId="8" xfId="0" applyNumberFormat="1" applyFont="1" applyFill="1" applyBorder="1" applyAlignment="1">
      <alignment horizontal="center" vertical="center" wrapText="1"/>
    </xf>
    <xf numFmtId="171" fontId="0" fillId="2" borderId="1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71" fontId="7" fillId="2" borderId="8" xfId="0" applyNumberFormat="1" applyFont="1" applyFill="1" applyBorder="1" applyAlignment="1">
      <alignment horizontal="center" vertical="center" wrapText="1"/>
    </xf>
    <xf numFmtId="171" fontId="7" fillId="2" borderId="1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1" fontId="0" fillId="2" borderId="27" xfId="0" applyNumberFormat="1" applyFont="1" applyFill="1" applyBorder="1" applyAlignment="1">
      <alignment horizontal="center" vertical="center" wrapText="1"/>
    </xf>
    <xf numFmtId="171" fontId="0" fillId="2" borderId="28" xfId="0" applyNumberFormat="1" applyFont="1" applyFill="1" applyBorder="1" applyAlignment="1">
      <alignment horizontal="center" vertical="center" wrapText="1"/>
    </xf>
    <xf numFmtId="171" fontId="0" fillId="2" borderId="2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9"/>
  <dimension ref="A1:Q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48" customWidth="1"/>
    <col min="2" max="2" width="4.375" style="0" customWidth="1"/>
    <col min="3" max="3" width="6.25390625" style="0" customWidth="1"/>
    <col min="4" max="4" width="23.375" style="0" customWidth="1"/>
    <col min="5" max="5" width="10.375" style="0" customWidth="1"/>
    <col min="6" max="6" width="12.375" style="0" customWidth="1"/>
    <col min="7" max="7" width="11.625" style="0" customWidth="1"/>
    <col min="8" max="8" width="11.75390625" style="0" customWidth="1"/>
    <col min="9" max="9" width="11.375" style="0" customWidth="1"/>
    <col min="10" max="10" width="10.25390625" style="0" customWidth="1"/>
    <col min="11" max="11" width="11.125" style="0" customWidth="1"/>
    <col min="12" max="12" width="9.875" style="0" customWidth="1"/>
    <col min="13" max="13" width="10.125" style="0" customWidth="1"/>
    <col min="14" max="14" width="5.375" style="0" customWidth="1"/>
    <col min="15" max="15" width="10.75390625" style="0" customWidth="1"/>
    <col min="16" max="16" width="8.00390625" style="0" customWidth="1"/>
    <col min="17" max="17" width="12.00390625" style="0" customWidth="1"/>
  </cols>
  <sheetData>
    <row r="1" spans="12:15" ht="47.25" customHeight="1">
      <c r="L1" s="49"/>
      <c r="M1" s="53" t="s">
        <v>53</v>
      </c>
      <c r="N1" s="53"/>
      <c r="O1" s="22"/>
    </row>
    <row r="2" spans="1:17" ht="20.25">
      <c r="A2" s="115" t="s">
        <v>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52"/>
      <c r="Q2" s="52"/>
    </row>
    <row r="3" ht="13.5" thickBot="1"/>
    <row r="4" spans="1:15" ht="13.5" customHeight="1" thickTop="1">
      <c r="A4" s="116"/>
      <c r="B4" s="129" t="s">
        <v>3</v>
      </c>
      <c r="C4" s="132" t="s">
        <v>55</v>
      </c>
      <c r="D4" s="126" t="s">
        <v>56</v>
      </c>
      <c r="E4" s="135" t="s">
        <v>57</v>
      </c>
      <c r="F4" s="126" t="s">
        <v>58</v>
      </c>
      <c r="G4" s="54" t="s">
        <v>59</v>
      </c>
      <c r="H4" s="126" t="s">
        <v>60</v>
      </c>
      <c r="I4" s="119" t="s">
        <v>59</v>
      </c>
      <c r="J4" s="120"/>
      <c r="K4" s="120"/>
      <c r="L4" s="120"/>
      <c r="M4" s="120"/>
      <c r="N4" s="121"/>
      <c r="O4" s="23" t="s">
        <v>61</v>
      </c>
    </row>
    <row r="5" spans="1:15" ht="37.5" customHeight="1">
      <c r="A5" s="117"/>
      <c r="B5" s="130"/>
      <c r="C5" s="133"/>
      <c r="D5" s="127"/>
      <c r="E5" s="136"/>
      <c r="F5" s="127"/>
      <c r="G5" s="137" t="s">
        <v>62</v>
      </c>
      <c r="H5" s="127"/>
      <c r="I5" s="122" t="s">
        <v>63</v>
      </c>
      <c r="J5" s="123"/>
      <c r="K5" s="110" t="s">
        <v>64</v>
      </c>
      <c r="L5" s="58"/>
      <c r="M5" s="113" t="s">
        <v>65</v>
      </c>
      <c r="N5" s="124" t="s">
        <v>66</v>
      </c>
      <c r="O5" s="111"/>
    </row>
    <row r="6" spans="1:15" ht="13.5" thickBot="1">
      <c r="A6" s="118"/>
      <c r="B6" s="131"/>
      <c r="C6" s="134"/>
      <c r="D6" s="128"/>
      <c r="E6" s="114"/>
      <c r="F6" s="128"/>
      <c r="G6" s="128"/>
      <c r="H6" s="128"/>
      <c r="I6" s="56" t="s">
        <v>67</v>
      </c>
      <c r="J6" s="56" t="s">
        <v>68</v>
      </c>
      <c r="K6" s="55" t="s">
        <v>69</v>
      </c>
      <c r="L6" s="55" t="s">
        <v>70</v>
      </c>
      <c r="M6" s="114"/>
      <c r="N6" s="125"/>
      <c r="O6" s="112"/>
    </row>
    <row r="7" spans="1:15" s="61" customFormat="1" ht="24.75" customHeight="1" thickTop="1">
      <c r="A7" s="57" t="s">
        <v>18</v>
      </c>
      <c r="B7" s="104" t="s">
        <v>71</v>
      </c>
      <c r="C7" s="105"/>
      <c r="D7" s="106"/>
      <c r="E7" s="59">
        <f aca="true" t="shared" si="0" ref="E7:O7">SUM(E8:E9)</f>
        <v>40707</v>
      </c>
      <c r="F7" s="59">
        <f t="shared" si="0"/>
        <v>149497</v>
      </c>
      <c r="G7" s="59">
        <f t="shared" si="0"/>
        <v>0</v>
      </c>
      <c r="H7" s="59">
        <f t="shared" si="0"/>
        <v>190204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59">
        <f t="shared" si="0"/>
        <v>0</v>
      </c>
      <c r="N7" s="59">
        <f t="shared" si="0"/>
        <v>0</v>
      </c>
      <c r="O7" s="60">
        <f t="shared" si="0"/>
        <v>0</v>
      </c>
    </row>
    <row r="8" spans="1:15" ht="24.75" customHeight="1">
      <c r="A8" s="62"/>
      <c r="B8" s="63">
        <v>854</v>
      </c>
      <c r="C8" s="64">
        <v>85401</v>
      </c>
      <c r="D8" s="65" t="s">
        <v>72</v>
      </c>
      <c r="E8" s="66">
        <v>40265</v>
      </c>
      <c r="F8" s="66">
        <v>144497</v>
      </c>
      <c r="G8" s="66">
        <v>0</v>
      </c>
      <c r="H8" s="66">
        <v>184762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7">
        <v>0</v>
      </c>
    </row>
    <row r="9" spans="1:15" ht="24.75" customHeight="1">
      <c r="A9" s="62"/>
      <c r="B9" s="63">
        <v>600</v>
      </c>
      <c r="C9" s="64">
        <v>60016</v>
      </c>
      <c r="D9" s="68" t="s">
        <v>73</v>
      </c>
      <c r="E9" s="66">
        <v>442</v>
      </c>
      <c r="F9" s="66">
        <v>5000</v>
      </c>
      <c r="G9" s="66">
        <v>0</v>
      </c>
      <c r="H9" s="66">
        <v>5442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7">
        <v>0</v>
      </c>
    </row>
    <row r="10" spans="1:15" s="61" customFormat="1" ht="24.75" customHeight="1">
      <c r="A10" s="57" t="s">
        <v>27</v>
      </c>
      <c r="B10" s="107" t="s">
        <v>74</v>
      </c>
      <c r="C10" s="108"/>
      <c r="D10" s="109"/>
      <c r="E10" s="59">
        <f aca="true" t="shared" si="1" ref="E10:O10">SUM(E11,E15:E16)</f>
        <v>-64972</v>
      </c>
      <c r="F10" s="59">
        <f t="shared" si="1"/>
        <v>4888056</v>
      </c>
      <c r="G10" s="59">
        <f t="shared" si="1"/>
        <v>1466889</v>
      </c>
      <c r="H10" s="59">
        <f t="shared" si="1"/>
        <v>4900059</v>
      </c>
      <c r="I10" s="59">
        <f t="shared" si="1"/>
        <v>1842221</v>
      </c>
      <c r="J10" s="59">
        <f t="shared" si="1"/>
        <v>140290</v>
      </c>
      <c r="K10" s="59">
        <f t="shared" si="1"/>
        <v>346930</v>
      </c>
      <c r="L10" s="59">
        <f t="shared" si="1"/>
        <v>47400</v>
      </c>
      <c r="M10" s="59">
        <f t="shared" si="1"/>
        <v>299800</v>
      </c>
      <c r="N10" s="59">
        <f t="shared" si="1"/>
        <v>0</v>
      </c>
      <c r="O10" s="60">
        <f t="shared" si="1"/>
        <v>-76975</v>
      </c>
    </row>
    <row r="11" spans="1:15" ht="24.75" customHeight="1">
      <c r="A11" s="62"/>
      <c r="B11" s="63">
        <v>801</v>
      </c>
      <c r="C11" s="64"/>
      <c r="D11" s="65" t="s">
        <v>75</v>
      </c>
      <c r="E11" s="66">
        <f aca="true" t="shared" si="2" ref="E11:O11">SUM(E12)</f>
        <v>-79297</v>
      </c>
      <c r="F11" s="66">
        <f t="shared" si="2"/>
        <v>1315986</v>
      </c>
      <c r="G11" s="66">
        <f t="shared" si="2"/>
        <v>1101534</v>
      </c>
      <c r="H11" s="66">
        <f t="shared" si="2"/>
        <v>1315986</v>
      </c>
      <c r="I11" s="66">
        <f t="shared" si="2"/>
        <v>822701</v>
      </c>
      <c r="J11" s="66">
        <f t="shared" si="2"/>
        <v>58750</v>
      </c>
      <c r="K11" s="66">
        <f t="shared" si="2"/>
        <v>152760</v>
      </c>
      <c r="L11" s="66">
        <f t="shared" si="2"/>
        <v>21110</v>
      </c>
      <c r="M11" s="66">
        <f t="shared" si="2"/>
        <v>0</v>
      </c>
      <c r="N11" s="66">
        <f t="shared" si="2"/>
        <v>0</v>
      </c>
      <c r="O11" s="67">
        <f t="shared" si="2"/>
        <v>-79297</v>
      </c>
    </row>
    <row r="12" spans="1:15" ht="24.75" customHeight="1">
      <c r="A12" s="62"/>
      <c r="B12" s="69"/>
      <c r="C12" s="70">
        <v>80104</v>
      </c>
      <c r="D12" s="71" t="s">
        <v>76</v>
      </c>
      <c r="E12" s="72">
        <f aca="true" t="shared" si="3" ref="E12:O12">SUM(E13:E14)</f>
        <v>-79297</v>
      </c>
      <c r="F12" s="72">
        <f t="shared" si="3"/>
        <v>1315986</v>
      </c>
      <c r="G12" s="72">
        <f t="shared" si="3"/>
        <v>1101534</v>
      </c>
      <c r="H12" s="72">
        <f t="shared" si="3"/>
        <v>1315986</v>
      </c>
      <c r="I12" s="72">
        <f t="shared" si="3"/>
        <v>822701</v>
      </c>
      <c r="J12" s="72">
        <f t="shared" si="3"/>
        <v>58750</v>
      </c>
      <c r="K12" s="72">
        <f t="shared" si="3"/>
        <v>152760</v>
      </c>
      <c r="L12" s="72">
        <f t="shared" si="3"/>
        <v>21110</v>
      </c>
      <c r="M12" s="72">
        <f t="shared" si="3"/>
        <v>0</v>
      </c>
      <c r="N12" s="72">
        <f t="shared" si="3"/>
        <v>0</v>
      </c>
      <c r="O12" s="73">
        <f t="shared" si="3"/>
        <v>-79297</v>
      </c>
    </row>
    <row r="13" spans="1:15" ht="24.75" customHeight="1">
      <c r="A13" s="62"/>
      <c r="B13" s="63"/>
      <c r="C13" s="64"/>
      <c r="D13" s="65" t="s">
        <v>77</v>
      </c>
      <c r="E13" s="66">
        <v>-58063</v>
      </c>
      <c r="F13" s="66">
        <v>844299</v>
      </c>
      <c r="G13" s="66">
        <v>737059</v>
      </c>
      <c r="H13" s="66">
        <v>844299</v>
      </c>
      <c r="I13" s="66">
        <v>534862</v>
      </c>
      <c r="J13" s="66">
        <v>39285</v>
      </c>
      <c r="K13" s="66">
        <v>99850</v>
      </c>
      <c r="L13" s="66">
        <v>13800</v>
      </c>
      <c r="M13" s="66">
        <v>0</v>
      </c>
      <c r="N13" s="66">
        <v>0</v>
      </c>
      <c r="O13" s="67">
        <v>-58063</v>
      </c>
    </row>
    <row r="14" spans="1:15" ht="24.75" customHeight="1">
      <c r="A14" s="62"/>
      <c r="B14" s="63"/>
      <c r="C14" s="64"/>
      <c r="D14" s="65" t="s">
        <v>78</v>
      </c>
      <c r="E14" s="66">
        <v>-21234</v>
      </c>
      <c r="F14" s="66">
        <v>471687</v>
      </c>
      <c r="G14" s="66">
        <v>364475</v>
      </c>
      <c r="H14" s="66">
        <v>471687</v>
      </c>
      <c r="I14" s="66">
        <v>287839</v>
      </c>
      <c r="J14" s="66">
        <v>19465</v>
      </c>
      <c r="K14" s="66">
        <v>52910</v>
      </c>
      <c r="L14" s="66">
        <v>7310</v>
      </c>
      <c r="M14" s="66">
        <v>0</v>
      </c>
      <c r="N14" s="66">
        <v>0</v>
      </c>
      <c r="O14" s="67">
        <v>-21234</v>
      </c>
    </row>
    <row r="15" spans="1:15" ht="24.75" customHeight="1">
      <c r="A15" s="62"/>
      <c r="B15" s="63">
        <v>900</v>
      </c>
      <c r="C15" s="64">
        <v>90001</v>
      </c>
      <c r="D15" s="65" t="s">
        <v>79</v>
      </c>
      <c r="E15" s="66">
        <v>73352</v>
      </c>
      <c r="F15" s="66">
        <v>2835870</v>
      </c>
      <c r="G15" s="66">
        <v>365355</v>
      </c>
      <c r="H15" s="66">
        <v>2906900</v>
      </c>
      <c r="I15" s="66">
        <v>766520</v>
      </c>
      <c r="J15" s="66">
        <v>61040</v>
      </c>
      <c r="K15" s="66">
        <v>145670</v>
      </c>
      <c r="L15" s="66">
        <v>19090</v>
      </c>
      <c r="M15" s="66">
        <v>299800</v>
      </c>
      <c r="N15" s="66">
        <v>0</v>
      </c>
      <c r="O15" s="67">
        <v>2322</v>
      </c>
    </row>
    <row r="16" spans="1:15" ht="24.75" customHeight="1">
      <c r="A16" s="62"/>
      <c r="B16" s="74">
        <v>630</v>
      </c>
      <c r="C16" s="75">
        <v>63095</v>
      </c>
      <c r="D16" s="68" t="s">
        <v>80</v>
      </c>
      <c r="E16" s="76">
        <v>-59027</v>
      </c>
      <c r="F16" s="76">
        <v>736200</v>
      </c>
      <c r="G16" s="76">
        <v>0</v>
      </c>
      <c r="H16" s="76">
        <v>677173</v>
      </c>
      <c r="I16" s="76">
        <v>253000</v>
      </c>
      <c r="J16" s="76">
        <v>20500</v>
      </c>
      <c r="K16" s="76">
        <v>48500</v>
      </c>
      <c r="L16" s="76">
        <v>7200</v>
      </c>
      <c r="M16" s="76">
        <v>0</v>
      </c>
      <c r="N16" s="76">
        <v>0</v>
      </c>
      <c r="O16" s="77">
        <v>0</v>
      </c>
    </row>
    <row r="17" spans="1:15" s="61" customFormat="1" ht="24.75" customHeight="1">
      <c r="A17" s="57" t="s">
        <v>41</v>
      </c>
      <c r="B17" s="107" t="s">
        <v>81</v>
      </c>
      <c r="C17" s="108"/>
      <c r="D17" s="109"/>
      <c r="E17" s="78">
        <f aca="true" t="shared" si="4" ref="E17:O17">SUM(E18:E19)</f>
        <v>0</v>
      </c>
      <c r="F17" s="78">
        <f t="shared" si="4"/>
        <v>698490</v>
      </c>
      <c r="G17" s="78">
        <f t="shared" si="4"/>
        <v>651428</v>
      </c>
      <c r="H17" s="78">
        <f t="shared" si="4"/>
        <v>698490</v>
      </c>
      <c r="I17" s="78">
        <f t="shared" si="4"/>
        <v>380820</v>
      </c>
      <c r="J17" s="78">
        <f t="shared" si="4"/>
        <v>0</v>
      </c>
      <c r="K17" s="78">
        <f t="shared" si="4"/>
        <v>66578</v>
      </c>
      <c r="L17" s="78">
        <f t="shared" si="4"/>
        <v>9261</v>
      </c>
      <c r="M17" s="78">
        <f t="shared" si="4"/>
        <v>0</v>
      </c>
      <c r="N17" s="78">
        <f t="shared" si="4"/>
        <v>0</v>
      </c>
      <c r="O17" s="79">
        <f t="shared" si="4"/>
        <v>0</v>
      </c>
    </row>
    <row r="18" spans="1:15" s="81" customFormat="1" ht="24.75" customHeight="1">
      <c r="A18" s="80"/>
      <c r="B18" s="64">
        <v>921</v>
      </c>
      <c r="C18" s="64">
        <v>92116</v>
      </c>
      <c r="D18" s="65" t="s">
        <v>82</v>
      </c>
      <c r="E18" s="76">
        <v>0</v>
      </c>
      <c r="F18" s="76">
        <v>698490</v>
      </c>
      <c r="G18" s="76">
        <v>651428</v>
      </c>
      <c r="H18" s="76">
        <v>698490</v>
      </c>
      <c r="I18" s="76">
        <v>380820</v>
      </c>
      <c r="J18" s="76">
        <v>0</v>
      </c>
      <c r="K18" s="76">
        <v>66578</v>
      </c>
      <c r="L18" s="76">
        <v>9261</v>
      </c>
      <c r="M18" s="76">
        <v>0</v>
      </c>
      <c r="N18" s="76">
        <v>0</v>
      </c>
      <c r="O18" s="77">
        <v>0</v>
      </c>
    </row>
    <row r="19" spans="1:15" s="81" customFormat="1" ht="24.75" customHeight="1" thickBot="1">
      <c r="A19" s="80"/>
      <c r="B19" s="63">
        <v>921</v>
      </c>
      <c r="C19" s="64">
        <v>92195</v>
      </c>
      <c r="D19" s="65" t="s">
        <v>83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7">
        <v>0</v>
      </c>
    </row>
    <row r="20" spans="1:15" ht="27" customHeight="1" thickBot="1" thickTop="1">
      <c r="A20" s="101" t="s">
        <v>84</v>
      </c>
      <c r="B20" s="102"/>
      <c r="C20" s="102"/>
      <c r="D20" s="103"/>
      <c r="E20" s="82">
        <f aca="true" t="shared" si="5" ref="E20:O20">SUM(E7,E10,E17)</f>
        <v>-24265</v>
      </c>
      <c r="F20" s="82">
        <f t="shared" si="5"/>
        <v>5736043</v>
      </c>
      <c r="G20" s="82">
        <f t="shared" si="5"/>
        <v>2118317</v>
      </c>
      <c r="H20" s="82">
        <f t="shared" si="5"/>
        <v>5788753</v>
      </c>
      <c r="I20" s="82">
        <f t="shared" si="5"/>
        <v>2223041</v>
      </c>
      <c r="J20" s="82">
        <f t="shared" si="5"/>
        <v>140290</v>
      </c>
      <c r="K20" s="82">
        <f t="shared" si="5"/>
        <v>413508</v>
      </c>
      <c r="L20" s="82">
        <f t="shared" si="5"/>
        <v>56661</v>
      </c>
      <c r="M20" s="82">
        <f t="shared" si="5"/>
        <v>299800</v>
      </c>
      <c r="N20" s="82">
        <f t="shared" si="5"/>
        <v>0</v>
      </c>
      <c r="O20" s="83">
        <f t="shared" si="5"/>
        <v>-76975</v>
      </c>
    </row>
    <row r="21" ht="27" customHeight="1" thickTop="1"/>
  </sheetData>
  <mergeCells count="20">
    <mergeCell ref="H4:H6"/>
    <mergeCell ref="B4:B6"/>
    <mergeCell ref="C4:C6"/>
    <mergeCell ref="D4:D6"/>
    <mergeCell ref="E4:E6"/>
    <mergeCell ref="G5:G6"/>
    <mergeCell ref="K5:L5"/>
    <mergeCell ref="M1:O1"/>
    <mergeCell ref="O4:O6"/>
    <mergeCell ref="M5:M6"/>
    <mergeCell ref="A2:O2"/>
    <mergeCell ref="A4:A6"/>
    <mergeCell ref="I4:N4"/>
    <mergeCell ref="I5:J5"/>
    <mergeCell ref="N5:N6"/>
    <mergeCell ref="F4:F6"/>
    <mergeCell ref="A20:D20"/>
    <mergeCell ref="B7:D7"/>
    <mergeCell ref="B10:D10"/>
    <mergeCell ref="B17:D17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"/>
  <dimension ref="A1:Y31"/>
  <sheetViews>
    <sheetView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4.25390625" style="1" customWidth="1"/>
    <col min="3" max="3" width="27.375" style="1" customWidth="1"/>
    <col min="4" max="4" width="11.75390625" style="2" customWidth="1"/>
    <col min="5" max="5" width="9.625" style="3" customWidth="1"/>
    <col min="6" max="8" width="11.75390625" style="5" customWidth="1"/>
    <col min="9" max="9" width="4.625" style="5" customWidth="1"/>
    <col min="10" max="10" width="11.75390625" style="5" bestFit="1" customWidth="1"/>
    <col min="11" max="12" width="10.125" style="5" bestFit="1" customWidth="1"/>
    <col min="13" max="14" width="9.125" style="5" customWidth="1"/>
    <col min="15" max="15" width="11.75390625" style="1" bestFit="1" customWidth="1"/>
    <col min="16" max="16384" width="9.125" style="1" customWidth="1"/>
  </cols>
  <sheetData>
    <row r="1" spans="6:25" ht="43.5" customHeight="1">
      <c r="F1" s="4"/>
      <c r="L1" s="138" t="s">
        <v>0</v>
      </c>
      <c r="M1" s="138"/>
      <c r="N1" s="138"/>
      <c r="O1" s="6"/>
      <c r="P1" s="7"/>
      <c r="Q1" s="7"/>
      <c r="R1" s="7"/>
      <c r="S1" s="7"/>
      <c r="T1" s="7"/>
      <c r="U1" s="7"/>
      <c r="V1" s="7"/>
      <c r="W1" s="7"/>
      <c r="X1" s="7"/>
      <c r="Y1" s="7"/>
    </row>
    <row r="2" spans="1:15" ht="17.25" thickBot="1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s="8" customFormat="1" ht="13.5" thickTop="1">
      <c r="A3" s="139" t="s">
        <v>2</v>
      </c>
      <c r="B3" s="151" t="s">
        <v>3</v>
      </c>
      <c r="C3" s="141" t="s">
        <v>4</v>
      </c>
      <c r="D3" s="145" t="s">
        <v>5</v>
      </c>
      <c r="E3" s="147" t="s">
        <v>6</v>
      </c>
      <c r="F3" s="149" t="s">
        <v>7</v>
      </c>
      <c r="G3" s="143" t="s">
        <v>8</v>
      </c>
      <c r="H3" s="153" t="s">
        <v>9</v>
      </c>
      <c r="I3" s="154"/>
      <c r="J3" s="154"/>
      <c r="K3" s="154"/>
      <c r="L3" s="154"/>
      <c r="M3" s="154"/>
      <c r="N3" s="155"/>
      <c r="O3" s="157" t="s">
        <v>10</v>
      </c>
    </row>
    <row r="4" spans="1:15" s="8" customFormat="1" ht="24">
      <c r="A4" s="140"/>
      <c r="B4" s="152"/>
      <c r="C4" s="142"/>
      <c r="D4" s="146"/>
      <c r="E4" s="148"/>
      <c r="F4" s="150"/>
      <c r="G4" s="144"/>
      <c r="H4" s="10" t="s">
        <v>11</v>
      </c>
      <c r="I4" s="9" t="s">
        <v>12</v>
      </c>
      <c r="J4" s="11" t="s">
        <v>13</v>
      </c>
      <c r="K4" s="12" t="s">
        <v>14</v>
      </c>
      <c r="L4" s="13" t="s">
        <v>15</v>
      </c>
      <c r="M4" s="10" t="s">
        <v>16</v>
      </c>
      <c r="N4" s="14" t="s">
        <v>17</v>
      </c>
      <c r="O4" s="158"/>
    </row>
    <row r="5" spans="1:15" s="19" customFormat="1" ht="12.75">
      <c r="A5" s="15">
        <v>1</v>
      </c>
      <c r="B5" s="16">
        <v>2</v>
      </c>
      <c r="C5" s="16">
        <v>3</v>
      </c>
      <c r="D5" s="16">
        <v>4</v>
      </c>
      <c r="E5" s="17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8">
        <v>15</v>
      </c>
    </row>
    <row r="6" spans="1:15" s="29" customFormat="1" ht="12.75">
      <c r="A6" s="20" t="s">
        <v>18</v>
      </c>
      <c r="B6" s="21"/>
      <c r="C6" s="24" t="s">
        <v>19</v>
      </c>
      <c r="D6" s="25"/>
      <c r="E6" s="26"/>
      <c r="F6" s="27"/>
      <c r="G6" s="27"/>
      <c r="H6" s="27"/>
      <c r="I6" s="27"/>
      <c r="J6" s="27"/>
      <c r="K6" s="27"/>
      <c r="L6" s="27"/>
      <c r="M6" s="27"/>
      <c r="N6" s="25"/>
      <c r="O6" s="28"/>
    </row>
    <row r="7" spans="1:15" s="29" customFormat="1" ht="12.75">
      <c r="A7" s="20">
        <v>1</v>
      </c>
      <c r="B7" s="21">
        <v>926</v>
      </c>
      <c r="C7" s="30" t="s">
        <v>20</v>
      </c>
      <c r="D7" s="31">
        <v>1912500</v>
      </c>
      <c r="E7" s="26" t="s">
        <v>21</v>
      </c>
      <c r="F7" s="31">
        <v>0</v>
      </c>
      <c r="G7" s="31">
        <f>SUM(H7:N7)</f>
        <v>408850</v>
      </c>
      <c r="H7" s="31">
        <v>220135</v>
      </c>
      <c r="I7" s="31">
        <v>0</v>
      </c>
      <c r="J7" s="31">
        <v>0</v>
      </c>
      <c r="K7" s="31">
        <v>188715</v>
      </c>
      <c r="L7" s="31">
        <v>0</v>
      </c>
      <c r="M7" s="31">
        <v>0</v>
      </c>
      <c r="N7" s="31">
        <v>0</v>
      </c>
      <c r="O7" s="32">
        <f>SUM(D7-F7-G7)</f>
        <v>1503650</v>
      </c>
    </row>
    <row r="8" spans="1:15" s="29" customFormat="1" ht="12.75">
      <c r="A8" s="20">
        <v>2</v>
      </c>
      <c r="B8" s="21">
        <v>900</v>
      </c>
      <c r="C8" s="30" t="s">
        <v>22</v>
      </c>
      <c r="D8" s="31">
        <v>5340</v>
      </c>
      <c r="E8" s="26">
        <v>2005</v>
      </c>
      <c r="F8" s="31">
        <v>0</v>
      </c>
      <c r="G8" s="31">
        <f>SUM(H8:N8)</f>
        <v>5340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5340</v>
      </c>
      <c r="O8" s="32">
        <f>SUM(D8-F8-G8)</f>
        <v>0</v>
      </c>
    </row>
    <row r="9" spans="1:15" s="29" customFormat="1" ht="12.75">
      <c r="A9" s="20">
        <v>3</v>
      </c>
      <c r="B9" s="21">
        <v>900</v>
      </c>
      <c r="C9" s="33" t="s">
        <v>23</v>
      </c>
      <c r="D9" s="31">
        <v>1068073</v>
      </c>
      <c r="E9" s="26" t="s">
        <v>24</v>
      </c>
      <c r="F9" s="31">
        <v>0</v>
      </c>
      <c r="G9" s="31">
        <f>SUM(H9:N9)</f>
        <v>5000</v>
      </c>
      <c r="H9" s="31">
        <v>5000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4">
        <v>0</v>
      </c>
      <c r="O9" s="32">
        <f>SUM(D9-F9-G9)</f>
        <v>1063073</v>
      </c>
    </row>
    <row r="10" spans="1:15" s="40" customFormat="1" ht="12.75">
      <c r="A10" s="35"/>
      <c r="B10" s="36"/>
      <c r="C10" s="37" t="s">
        <v>25</v>
      </c>
      <c r="D10" s="38">
        <f>SUM(D7:D9)</f>
        <v>2985913</v>
      </c>
      <c r="E10" s="36" t="s">
        <v>26</v>
      </c>
      <c r="F10" s="38">
        <f aca="true" t="shared" si="0" ref="F10:O10">SUM(F7:F9)</f>
        <v>0</v>
      </c>
      <c r="G10" s="38">
        <f t="shared" si="0"/>
        <v>419190</v>
      </c>
      <c r="H10" s="38">
        <f t="shared" si="0"/>
        <v>225135</v>
      </c>
      <c r="I10" s="38">
        <f t="shared" si="0"/>
        <v>0</v>
      </c>
      <c r="J10" s="38">
        <f t="shared" si="0"/>
        <v>0</v>
      </c>
      <c r="K10" s="38">
        <f t="shared" si="0"/>
        <v>188715</v>
      </c>
      <c r="L10" s="38">
        <f t="shared" si="0"/>
        <v>0</v>
      </c>
      <c r="M10" s="38">
        <f t="shared" si="0"/>
        <v>0</v>
      </c>
      <c r="N10" s="38">
        <f t="shared" si="0"/>
        <v>5340</v>
      </c>
      <c r="O10" s="39">
        <f t="shared" si="0"/>
        <v>2566723</v>
      </c>
    </row>
    <row r="11" spans="1:15" s="29" customFormat="1" ht="12.75">
      <c r="A11" s="20" t="s">
        <v>27</v>
      </c>
      <c r="B11" s="21"/>
      <c r="C11" s="24" t="s">
        <v>28</v>
      </c>
      <c r="D11" s="31"/>
      <c r="E11" s="26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s="29" customFormat="1" ht="12.75">
      <c r="A12" s="20">
        <v>1</v>
      </c>
      <c r="B12" s="21">
        <v>600</v>
      </c>
      <c r="C12" s="30" t="s">
        <v>29</v>
      </c>
      <c r="D12" s="31">
        <v>1813514</v>
      </c>
      <c r="E12" s="26" t="s">
        <v>30</v>
      </c>
      <c r="F12" s="31">
        <v>47514</v>
      </c>
      <c r="G12" s="31">
        <f aca="true" t="shared" si="1" ref="G12:G19">SUM(H12:N12)</f>
        <v>1766000</v>
      </c>
      <c r="H12" s="31">
        <v>267081.75</v>
      </c>
      <c r="I12" s="31">
        <v>0</v>
      </c>
      <c r="J12" s="31">
        <v>405818</v>
      </c>
      <c r="K12" s="31">
        <v>128600</v>
      </c>
      <c r="L12" s="31">
        <v>964500.25</v>
      </c>
      <c r="M12" s="31">
        <v>0</v>
      </c>
      <c r="N12" s="34">
        <v>0</v>
      </c>
      <c r="O12" s="32">
        <f aca="true" t="shared" si="2" ref="O12:O19">SUM(D12-F12-G12)</f>
        <v>0</v>
      </c>
    </row>
    <row r="13" spans="1:15" ht="24">
      <c r="A13" s="20">
        <v>2</v>
      </c>
      <c r="B13" s="21">
        <v>700</v>
      </c>
      <c r="C13" s="30" t="s">
        <v>31</v>
      </c>
      <c r="D13" s="31">
        <v>756606</v>
      </c>
      <c r="E13" s="26" t="s">
        <v>30</v>
      </c>
      <c r="F13" s="31">
        <v>266606</v>
      </c>
      <c r="G13" s="31">
        <f t="shared" si="1"/>
        <v>490000</v>
      </c>
      <c r="H13" s="31">
        <v>490000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4">
        <v>0</v>
      </c>
      <c r="O13" s="32">
        <f t="shared" si="2"/>
        <v>0</v>
      </c>
    </row>
    <row r="14" spans="1:15" ht="24">
      <c r="A14" s="20">
        <v>3</v>
      </c>
      <c r="B14" s="21">
        <v>900</v>
      </c>
      <c r="C14" s="30" t="s">
        <v>32</v>
      </c>
      <c r="D14" s="31">
        <v>97772</v>
      </c>
      <c r="E14" s="26" t="s">
        <v>30</v>
      </c>
      <c r="F14" s="31">
        <v>29772</v>
      </c>
      <c r="G14" s="31">
        <f t="shared" si="1"/>
        <v>68000</v>
      </c>
      <c r="H14" s="31">
        <v>68000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4">
        <v>0</v>
      </c>
      <c r="O14" s="32">
        <f t="shared" si="2"/>
        <v>0</v>
      </c>
    </row>
    <row r="15" spans="1:15" ht="72">
      <c r="A15" s="20">
        <v>4</v>
      </c>
      <c r="B15" s="21">
        <v>900</v>
      </c>
      <c r="C15" s="33" t="s">
        <v>33</v>
      </c>
      <c r="D15" s="31">
        <v>229500</v>
      </c>
      <c r="E15" s="26" t="s">
        <v>30</v>
      </c>
      <c r="F15" s="31">
        <v>109500</v>
      </c>
      <c r="G15" s="31">
        <f t="shared" si="1"/>
        <v>120000</v>
      </c>
      <c r="H15" s="31">
        <v>32000</v>
      </c>
      <c r="I15" s="31">
        <v>0</v>
      </c>
      <c r="J15" s="31">
        <v>0</v>
      </c>
      <c r="K15" s="31">
        <v>0</v>
      </c>
      <c r="L15" s="31">
        <v>0</v>
      </c>
      <c r="M15" s="31">
        <v>88000</v>
      </c>
      <c r="N15" s="34">
        <v>0</v>
      </c>
      <c r="O15" s="32">
        <f t="shared" si="2"/>
        <v>0</v>
      </c>
    </row>
    <row r="16" spans="1:15" ht="12.75">
      <c r="A16" s="20">
        <v>5</v>
      </c>
      <c r="B16" s="21">
        <v>900</v>
      </c>
      <c r="C16" s="33" t="s">
        <v>34</v>
      </c>
      <c r="D16" s="31">
        <v>1600000</v>
      </c>
      <c r="E16" s="26" t="s">
        <v>35</v>
      </c>
      <c r="F16" s="31">
        <v>10980</v>
      </c>
      <c r="G16" s="31">
        <f t="shared" si="1"/>
        <v>1014250</v>
      </c>
      <c r="H16" s="31">
        <v>56140</v>
      </c>
      <c r="I16" s="31">
        <v>0</v>
      </c>
      <c r="J16" s="31">
        <v>951260</v>
      </c>
      <c r="K16" s="31">
        <v>0</v>
      </c>
      <c r="L16" s="31">
        <v>0</v>
      </c>
      <c r="M16" s="31">
        <v>0</v>
      </c>
      <c r="N16" s="34">
        <v>6850</v>
      </c>
      <c r="O16" s="32">
        <f t="shared" si="2"/>
        <v>574770</v>
      </c>
    </row>
    <row r="17" spans="1:15" ht="12.75">
      <c r="A17" s="20">
        <v>6</v>
      </c>
      <c r="B17" s="21">
        <v>710</v>
      </c>
      <c r="C17" s="33" t="s">
        <v>36</v>
      </c>
      <c r="D17" s="31">
        <v>1797898</v>
      </c>
      <c r="E17" s="26" t="s">
        <v>37</v>
      </c>
      <c r="F17" s="31">
        <v>1247898</v>
      </c>
      <c r="G17" s="31">
        <f t="shared" si="1"/>
        <v>550000</v>
      </c>
      <c r="H17" s="31">
        <v>550000</v>
      </c>
      <c r="I17" s="31"/>
      <c r="J17" s="31"/>
      <c r="K17" s="31"/>
      <c r="L17" s="31"/>
      <c r="M17" s="31"/>
      <c r="N17" s="34"/>
      <c r="O17" s="32">
        <f t="shared" si="2"/>
        <v>0</v>
      </c>
    </row>
    <row r="18" spans="1:15" ht="24">
      <c r="A18" s="20">
        <v>7</v>
      </c>
      <c r="B18" s="21">
        <v>900</v>
      </c>
      <c r="C18" s="33" t="s">
        <v>38</v>
      </c>
      <c r="D18" s="31">
        <v>12000</v>
      </c>
      <c r="E18" s="26">
        <v>2005</v>
      </c>
      <c r="F18" s="31">
        <v>0</v>
      </c>
      <c r="G18" s="31">
        <f t="shared" si="1"/>
        <v>12000</v>
      </c>
      <c r="H18" s="31">
        <v>12000</v>
      </c>
      <c r="I18" s="31"/>
      <c r="J18" s="31"/>
      <c r="K18" s="31">
        <v>0</v>
      </c>
      <c r="L18" s="31"/>
      <c r="M18" s="31"/>
      <c r="N18" s="34"/>
      <c r="O18" s="32">
        <f t="shared" si="2"/>
        <v>0</v>
      </c>
    </row>
    <row r="19" spans="1:15" ht="12.75">
      <c r="A19" s="20">
        <v>8</v>
      </c>
      <c r="B19" s="21">
        <v>900</v>
      </c>
      <c r="C19" s="33" t="s">
        <v>39</v>
      </c>
      <c r="D19" s="31">
        <v>50000</v>
      </c>
      <c r="E19" s="26">
        <v>2005</v>
      </c>
      <c r="F19" s="31">
        <v>0</v>
      </c>
      <c r="G19" s="31">
        <f t="shared" si="1"/>
        <v>50000</v>
      </c>
      <c r="H19" s="31">
        <v>8000</v>
      </c>
      <c r="I19" s="31"/>
      <c r="J19" s="31"/>
      <c r="K19" s="31">
        <v>42000</v>
      </c>
      <c r="L19" s="31"/>
      <c r="M19" s="31"/>
      <c r="N19" s="34"/>
      <c r="O19" s="32">
        <f t="shared" si="2"/>
        <v>0</v>
      </c>
    </row>
    <row r="20" spans="1:15" s="40" customFormat="1" ht="12.75">
      <c r="A20" s="35"/>
      <c r="B20" s="36"/>
      <c r="C20" s="41" t="s">
        <v>40</v>
      </c>
      <c r="D20" s="38">
        <f>SUM(D12:D19)</f>
        <v>6357290</v>
      </c>
      <c r="E20" s="36" t="s">
        <v>26</v>
      </c>
      <c r="F20" s="38">
        <f aca="true" t="shared" si="3" ref="F20:O20">SUM(F12:F19)</f>
        <v>1712270</v>
      </c>
      <c r="G20" s="38">
        <f t="shared" si="3"/>
        <v>4070250</v>
      </c>
      <c r="H20" s="38">
        <f t="shared" si="3"/>
        <v>1483221.75</v>
      </c>
      <c r="I20" s="38">
        <f t="shared" si="3"/>
        <v>0</v>
      </c>
      <c r="J20" s="38">
        <f t="shared" si="3"/>
        <v>1357078</v>
      </c>
      <c r="K20" s="38">
        <f t="shared" si="3"/>
        <v>170600</v>
      </c>
      <c r="L20" s="38">
        <f t="shared" si="3"/>
        <v>964500.25</v>
      </c>
      <c r="M20" s="38">
        <f t="shared" si="3"/>
        <v>88000</v>
      </c>
      <c r="N20" s="38">
        <f t="shared" si="3"/>
        <v>6850</v>
      </c>
      <c r="O20" s="39">
        <f t="shared" si="3"/>
        <v>574770</v>
      </c>
    </row>
    <row r="21" spans="1:15" s="29" customFormat="1" ht="12.75">
      <c r="A21" s="20" t="s">
        <v>41</v>
      </c>
      <c r="B21" s="21"/>
      <c r="C21" s="42" t="s">
        <v>42</v>
      </c>
      <c r="D21" s="31"/>
      <c r="E21" s="26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ht="12.75">
      <c r="A22" s="20">
        <v>1</v>
      </c>
      <c r="B22" s="21">
        <v>700</v>
      </c>
      <c r="C22" s="33" t="s">
        <v>43</v>
      </c>
      <c r="D22" s="31">
        <v>40000</v>
      </c>
      <c r="E22" s="26">
        <v>2005</v>
      </c>
      <c r="F22" s="31">
        <v>0</v>
      </c>
      <c r="G22" s="31">
        <f>SUM(H22:N22)</f>
        <v>40000</v>
      </c>
      <c r="H22" s="31">
        <v>40000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2">
        <f>SUM(D22-F22-G22)</f>
        <v>0</v>
      </c>
    </row>
    <row r="23" spans="1:15" ht="12.75">
      <c r="A23" s="20">
        <v>2</v>
      </c>
      <c r="B23" s="21">
        <v>750</v>
      </c>
      <c r="C23" s="33" t="s">
        <v>44</v>
      </c>
      <c r="D23" s="31">
        <v>90000</v>
      </c>
      <c r="E23" s="26">
        <v>2005</v>
      </c>
      <c r="F23" s="31">
        <v>0</v>
      </c>
      <c r="G23" s="31">
        <f>SUM(H23:N23)</f>
        <v>90000</v>
      </c>
      <c r="H23" s="31">
        <v>90000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f>SUM(D23-F23-G23)</f>
        <v>0</v>
      </c>
    </row>
    <row r="24" spans="1:15" ht="12.75">
      <c r="A24" s="20">
        <v>3</v>
      </c>
      <c r="B24" s="21">
        <v>700</v>
      </c>
      <c r="C24" s="33" t="s">
        <v>45</v>
      </c>
      <c r="D24" s="31">
        <v>350000</v>
      </c>
      <c r="E24" s="26" t="s">
        <v>46</v>
      </c>
      <c r="F24" s="31">
        <v>250000</v>
      </c>
      <c r="G24" s="31">
        <f>SUM(H24:N24)</f>
        <v>100000</v>
      </c>
      <c r="H24" s="31">
        <v>100000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2">
        <f>SUM(D24-F24-G24)</f>
        <v>0</v>
      </c>
    </row>
    <row r="25" spans="1:15" ht="24">
      <c r="A25" s="20">
        <v>4</v>
      </c>
      <c r="B25" s="21">
        <v>801</v>
      </c>
      <c r="C25" s="33" t="s">
        <v>47</v>
      </c>
      <c r="D25" s="31">
        <v>150600</v>
      </c>
      <c r="E25" s="26" t="s">
        <v>30</v>
      </c>
      <c r="F25" s="31">
        <v>600</v>
      </c>
      <c r="G25" s="31">
        <f>SUM(H25:N25)</f>
        <v>150000</v>
      </c>
      <c r="H25" s="31">
        <v>150000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2">
        <f>SUM(D25-F25-G25)</f>
        <v>0</v>
      </c>
    </row>
    <row r="26" spans="1:15" ht="12.75">
      <c r="A26" s="20">
        <v>5</v>
      </c>
      <c r="B26" s="21">
        <v>926</v>
      </c>
      <c r="C26" s="33" t="s">
        <v>48</v>
      </c>
      <c r="D26" s="31">
        <v>12650</v>
      </c>
      <c r="E26" s="26">
        <v>2005</v>
      </c>
      <c r="F26" s="31">
        <v>0</v>
      </c>
      <c r="G26" s="31">
        <f>SUM(H26:N26)</f>
        <v>12650</v>
      </c>
      <c r="H26" s="31">
        <v>12650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2">
        <f>SUM(D26-F26-G26)</f>
        <v>0</v>
      </c>
    </row>
    <row r="27" spans="1:15" s="40" customFormat="1" ht="12.75">
      <c r="A27" s="35"/>
      <c r="B27" s="36"/>
      <c r="C27" s="41" t="s">
        <v>49</v>
      </c>
      <c r="D27" s="38">
        <f>SUM(D22:D26)</f>
        <v>643250</v>
      </c>
      <c r="E27" s="36" t="s">
        <v>26</v>
      </c>
      <c r="F27" s="38">
        <f aca="true" t="shared" si="4" ref="F27:O27">SUM(F22:F26)</f>
        <v>250600</v>
      </c>
      <c r="G27" s="38">
        <f t="shared" si="4"/>
        <v>392650</v>
      </c>
      <c r="H27" s="38">
        <f t="shared" si="4"/>
        <v>392650</v>
      </c>
      <c r="I27" s="38">
        <f t="shared" si="4"/>
        <v>0</v>
      </c>
      <c r="J27" s="38">
        <f t="shared" si="4"/>
        <v>0</v>
      </c>
      <c r="K27" s="38">
        <f t="shared" si="4"/>
        <v>0</v>
      </c>
      <c r="L27" s="38">
        <f t="shared" si="4"/>
        <v>0</v>
      </c>
      <c r="M27" s="38">
        <f t="shared" si="4"/>
        <v>0</v>
      </c>
      <c r="N27" s="38">
        <f t="shared" si="4"/>
        <v>0</v>
      </c>
      <c r="O27" s="39">
        <f t="shared" si="4"/>
        <v>0</v>
      </c>
    </row>
    <row r="28" spans="1:15" s="29" customFormat="1" ht="16.5" customHeight="1" thickBot="1">
      <c r="A28" s="43"/>
      <c r="B28" s="44"/>
      <c r="C28" s="44" t="s">
        <v>50</v>
      </c>
      <c r="D28" s="45">
        <f>SUM(D10,D20,D27)</f>
        <v>9986453</v>
      </c>
      <c r="E28" s="44" t="s">
        <v>26</v>
      </c>
      <c r="F28" s="45">
        <f aca="true" t="shared" si="5" ref="F28:O28">SUM(F10,F20,F27)</f>
        <v>1962870</v>
      </c>
      <c r="G28" s="45">
        <f t="shared" si="5"/>
        <v>4882090</v>
      </c>
      <c r="H28" s="45">
        <f t="shared" si="5"/>
        <v>2101006.75</v>
      </c>
      <c r="I28" s="45">
        <f t="shared" si="5"/>
        <v>0</v>
      </c>
      <c r="J28" s="45">
        <f t="shared" si="5"/>
        <v>1357078</v>
      </c>
      <c r="K28" s="45">
        <f t="shared" si="5"/>
        <v>359315</v>
      </c>
      <c r="L28" s="45">
        <f t="shared" si="5"/>
        <v>964500.25</v>
      </c>
      <c r="M28" s="45">
        <f t="shared" si="5"/>
        <v>88000</v>
      </c>
      <c r="N28" s="45">
        <f t="shared" si="5"/>
        <v>12190</v>
      </c>
      <c r="O28" s="46">
        <f t="shared" si="5"/>
        <v>3141493</v>
      </c>
    </row>
    <row r="29" ht="13.5" thickTop="1"/>
    <row r="30" spans="3:5" ht="12.75">
      <c r="C30" s="47" t="s">
        <v>51</v>
      </c>
      <c r="D30" s="156">
        <f>SUM(G28)-N28</f>
        <v>4869900</v>
      </c>
      <c r="E30" s="156"/>
    </row>
    <row r="31" spans="3:5" ht="12.75">
      <c r="C31" s="47" t="s">
        <v>52</v>
      </c>
      <c r="D31" s="156">
        <f>SUM(N28)</f>
        <v>12190</v>
      </c>
      <c r="E31" s="156"/>
    </row>
  </sheetData>
  <mergeCells count="13">
    <mergeCell ref="D30:E30"/>
    <mergeCell ref="D31:E31"/>
    <mergeCell ref="O3:O4"/>
    <mergeCell ref="A2:O2"/>
    <mergeCell ref="L1:N1"/>
    <mergeCell ref="A3:A4"/>
    <mergeCell ref="C3:C4"/>
    <mergeCell ref="G3:G4"/>
    <mergeCell ref="D3:D4"/>
    <mergeCell ref="E3:E4"/>
    <mergeCell ref="F3:F4"/>
    <mergeCell ref="B3:B4"/>
    <mergeCell ref="H3:N3"/>
  </mergeCells>
  <printOptions/>
  <pageMargins left="0.1968503937007874" right="0.1968503937007874" top="0.3937007874015748" bottom="0.3937007874015748" header="0.5118110236220472" footer="0.3937007874015748"/>
  <pageSetup horizontalDpi="300" verticalDpi="300" orientation="landscape" paperSize="9" scale="93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212"/>
  <dimension ref="B1:H2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51" customWidth="1"/>
    <col min="2" max="2" width="5.125" style="51" customWidth="1"/>
    <col min="3" max="3" width="6.875" style="51" customWidth="1"/>
    <col min="4" max="4" width="4.875" style="51" customWidth="1"/>
    <col min="5" max="5" width="42.875" style="51" customWidth="1"/>
    <col min="6" max="6" width="22.25390625" style="51" customWidth="1"/>
    <col min="7" max="16384" width="9.125" style="51" customWidth="1"/>
  </cols>
  <sheetData>
    <row r="1" spans="6:8" ht="12.75">
      <c r="F1" s="50"/>
      <c r="G1" s="49"/>
      <c r="H1" s="49"/>
    </row>
    <row r="2" spans="2:6" ht="19.5">
      <c r="B2" s="163" t="s">
        <v>85</v>
      </c>
      <c r="C2" s="163"/>
      <c r="D2" s="163"/>
      <c r="E2" s="163"/>
      <c r="F2" s="163"/>
    </row>
    <row r="4" spans="2:6" ht="20.25">
      <c r="B4" s="164" t="s">
        <v>60</v>
      </c>
      <c r="C4" s="164"/>
      <c r="D4" s="164"/>
      <c r="E4" s="164"/>
      <c r="F4" s="164"/>
    </row>
    <row r="5" spans="2:6" ht="21" thickBot="1">
      <c r="B5" s="84"/>
      <c r="C5" s="84"/>
      <c r="D5" s="84"/>
      <c r="E5" s="84"/>
      <c r="F5" s="84"/>
    </row>
    <row r="6" spans="2:6" ht="14.25" thickBot="1" thickTop="1">
      <c r="B6" s="85" t="s">
        <v>3</v>
      </c>
      <c r="C6" s="86" t="s">
        <v>55</v>
      </c>
      <c r="D6" s="87" t="s">
        <v>86</v>
      </c>
      <c r="E6" s="88" t="s">
        <v>56</v>
      </c>
      <c r="F6" s="89" t="s">
        <v>87</v>
      </c>
    </row>
    <row r="7" spans="2:6" ht="13.5" thickTop="1">
      <c r="B7" s="90"/>
      <c r="C7" s="91"/>
      <c r="D7" s="91"/>
      <c r="E7" s="92"/>
      <c r="F7" s="93"/>
    </row>
    <row r="8" spans="2:6" ht="12.75">
      <c r="B8" s="94">
        <v>801</v>
      </c>
      <c r="C8" s="95"/>
      <c r="D8" s="95"/>
      <c r="E8" s="96" t="s">
        <v>75</v>
      </c>
      <c r="F8" s="97">
        <f>SUM(F9)</f>
        <v>1486823</v>
      </c>
    </row>
    <row r="9" spans="2:6" ht="12.75">
      <c r="B9" s="90"/>
      <c r="C9" s="91">
        <v>80101</v>
      </c>
      <c r="D9" s="91"/>
      <c r="E9" s="98" t="s">
        <v>88</v>
      </c>
      <c r="F9" s="99">
        <f>SUM(F10:F26)</f>
        <v>1486823</v>
      </c>
    </row>
    <row r="10" spans="2:6" ht="12.75">
      <c r="B10" s="90"/>
      <c r="C10" s="91"/>
      <c r="D10" s="91">
        <v>3020</v>
      </c>
      <c r="E10" s="92" t="s">
        <v>89</v>
      </c>
      <c r="F10" s="99">
        <v>3000</v>
      </c>
    </row>
    <row r="11" spans="2:6" ht="12.75">
      <c r="B11" s="90"/>
      <c r="C11" s="91"/>
      <c r="D11" s="91">
        <v>3250</v>
      </c>
      <c r="E11" s="92" t="s">
        <v>90</v>
      </c>
      <c r="F11" s="99">
        <v>0</v>
      </c>
    </row>
    <row r="12" spans="2:6" ht="12.75">
      <c r="B12" s="90"/>
      <c r="C12" s="91"/>
      <c r="D12" s="91">
        <v>4010</v>
      </c>
      <c r="E12" s="92" t="s">
        <v>91</v>
      </c>
      <c r="F12" s="99">
        <v>1000000</v>
      </c>
    </row>
    <row r="13" spans="2:6" ht="12.75">
      <c r="B13" s="90"/>
      <c r="C13" s="91"/>
      <c r="D13" s="91">
        <v>4040</v>
      </c>
      <c r="E13" s="92" t="s">
        <v>92</v>
      </c>
      <c r="F13" s="99">
        <v>87881</v>
      </c>
    </row>
    <row r="14" spans="2:6" ht="12.75">
      <c r="B14" s="90"/>
      <c r="C14" s="91"/>
      <c r="D14" s="91">
        <v>4110</v>
      </c>
      <c r="E14" s="92" t="s">
        <v>93</v>
      </c>
      <c r="F14" s="99">
        <v>200000</v>
      </c>
    </row>
    <row r="15" spans="2:6" ht="12.75">
      <c r="B15" s="90"/>
      <c r="C15" s="91"/>
      <c r="D15" s="91">
        <v>4120</v>
      </c>
      <c r="E15" s="92" t="s">
        <v>94</v>
      </c>
      <c r="F15" s="99">
        <v>27000</v>
      </c>
    </row>
    <row r="16" spans="2:6" ht="12.75">
      <c r="B16" s="90"/>
      <c r="C16" s="91"/>
      <c r="D16" s="91">
        <v>4170</v>
      </c>
      <c r="E16" s="92" t="s">
        <v>95</v>
      </c>
      <c r="F16" s="99">
        <v>1600</v>
      </c>
    </row>
    <row r="17" spans="2:6" ht="12.75">
      <c r="B17" s="90"/>
      <c r="C17" s="91"/>
      <c r="D17" s="91">
        <v>4210</v>
      </c>
      <c r="E17" s="92" t="s">
        <v>96</v>
      </c>
      <c r="F17" s="99">
        <v>23300</v>
      </c>
    </row>
    <row r="18" spans="2:6" ht="25.5">
      <c r="B18" s="90"/>
      <c r="C18" s="91"/>
      <c r="D18" s="91">
        <v>4240</v>
      </c>
      <c r="E18" s="92" t="s">
        <v>97</v>
      </c>
      <c r="F18" s="99">
        <v>3920</v>
      </c>
    </row>
    <row r="19" spans="2:6" ht="12.75">
      <c r="B19" s="90"/>
      <c r="C19" s="91"/>
      <c r="D19" s="91">
        <v>4260</v>
      </c>
      <c r="E19" s="92" t="s">
        <v>98</v>
      </c>
      <c r="F19" s="99">
        <v>41000</v>
      </c>
    </row>
    <row r="20" spans="2:6" ht="12.75">
      <c r="B20" s="90"/>
      <c r="C20" s="91"/>
      <c r="D20" s="91">
        <v>4270</v>
      </c>
      <c r="E20" s="92" t="s">
        <v>99</v>
      </c>
      <c r="F20" s="99">
        <v>2200</v>
      </c>
    </row>
    <row r="21" spans="2:6" ht="12.75">
      <c r="B21" s="90"/>
      <c r="C21" s="91"/>
      <c r="D21" s="91">
        <v>4280</v>
      </c>
      <c r="E21" s="92" t="s">
        <v>100</v>
      </c>
      <c r="F21" s="99">
        <v>900</v>
      </c>
    </row>
    <row r="22" spans="2:6" ht="12.75">
      <c r="B22" s="90"/>
      <c r="C22" s="91"/>
      <c r="D22" s="91">
        <v>4300</v>
      </c>
      <c r="E22" s="92" t="s">
        <v>101</v>
      </c>
      <c r="F22" s="99">
        <v>12500</v>
      </c>
    </row>
    <row r="23" spans="2:6" ht="12.75">
      <c r="B23" s="90"/>
      <c r="C23" s="91"/>
      <c r="D23" s="91">
        <v>4350</v>
      </c>
      <c r="E23" s="92" t="s">
        <v>102</v>
      </c>
      <c r="F23" s="99">
        <v>2800</v>
      </c>
    </row>
    <row r="24" spans="2:6" ht="12.75">
      <c r="B24" s="90"/>
      <c r="C24" s="91"/>
      <c r="D24" s="91">
        <v>4410</v>
      </c>
      <c r="E24" s="92" t="s">
        <v>103</v>
      </c>
      <c r="F24" s="99">
        <v>500</v>
      </c>
    </row>
    <row r="25" spans="2:6" ht="12.75">
      <c r="B25" s="90"/>
      <c r="C25" s="91"/>
      <c r="D25" s="91">
        <v>4430</v>
      </c>
      <c r="E25" s="92" t="s">
        <v>104</v>
      </c>
      <c r="F25" s="99">
        <v>1200</v>
      </c>
    </row>
    <row r="26" spans="2:6" ht="25.5">
      <c r="B26" s="90"/>
      <c r="C26" s="91"/>
      <c r="D26" s="91">
        <v>4440</v>
      </c>
      <c r="E26" s="92" t="s">
        <v>105</v>
      </c>
      <c r="F26" s="99">
        <v>79022</v>
      </c>
    </row>
    <row r="27" spans="2:6" ht="13.5" thickBot="1">
      <c r="B27" s="90"/>
      <c r="C27" s="91"/>
      <c r="D27" s="91"/>
      <c r="E27" s="92"/>
      <c r="F27" s="99"/>
    </row>
    <row r="28" spans="2:6" ht="14.25" thickBot="1" thickTop="1">
      <c r="B28" s="160" t="s">
        <v>106</v>
      </c>
      <c r="C28" s="161"/>
      <c r="D28" s="161"/>
      <c r="E28" s="162"/>
      <c r="F28" s="100">
        <f>SUM(F8)</f>
        <v>1486823</v>
      </c>
    </row>
    <row r="29" ht="13.5" thickTop="1"/>
  </sheetData>
  <mergeCells count="3">
    <mergeCell ref="B28:E28"/>
    <mergeCell ref="B2:F2"/>
    <mergeCell ref="B4:F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21"/>
  <dimension ref="B1:H2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51" customWidth="1"/>
    <col min="2" max="2" width="5.125" style="51" customWidth="1"/>
    <col min="3" max="3" width="6.875" style="51" customWidth="1"/>
    <col min="4" max="4" width="4.875" style="51" customWidth="1"/>
    <col min="5" max="5" width="42.875" style="51" customWidth="1"/>
    <col min="6" max="6" width="22.25390625" style="51" customWidth="1"/>
    <col min="7" max="16384" width="9.125" style="51" customWidth="1"/>
  </cols>
  <sheetData>
    <row r="1" spans="6:8" ht="12.75">
      <c r="F1" s="50"/>
      <c r="G1" s="49"/>
      <c r="H1" s="49"/>
    </row>
    <row r="2" spans="2:6" ht="19.5">
      <c r="B2" s="163" t="s">
        <v>107</v>
      </c>
      <c r="C2" s="163"/>
      <c r="D2" s="163"/>
      <c r="E2" s="163"/>
      <c r="F2" s="163"/>
    </row>
    <row r="4" spans="2:6" ht="20.25">
      <c r="B4" s="164" t="s">
        <v>60</v>
      </c>
      <c r="C4" s="164"/>
      <c r="D4" s="164"/>
      <c r="E4" s="164"/>
      <c r="F4" s="164"/>
    </row>
    <row r="5" spans="2:6" ht="21" thickBot="1">
      <c r="B5" s="84"/>
      <c r="C5" s="84"/>
      <c r="D5" s="84"/>
      <c r="E5" s="84"/>
      <c r="F5" s="84"/>
    </row>
    <row r="6" spans="2:6" ht="14.25" thickBot="1" thickTop="1">
      <c r="B6" s="85" t="s">
        <v>3</v>
      </c>
      <c r="C6" s="86" t="s">
        <v>55</v>
      </c>
      <c r="D6" s="87" t="s">
        <v>86</v>
      </c>
      <c r="E6" s="88" t="s">
        <v>56</v>
      </c>
      <c r="F6" s="89" t="s">
        <v>87</v>
      </c>
    </row>
    <row r="7" spans="2:6" ht="13.5" thickTop="1">
      <c r="B7" s="90"/>
      <c r="C7" s="91"/>
      <c r="D7" s="91"/>
      <c r="E7" s="92"/>
      <c r="F7" s="93"/>
    </row>
    <row r="8" spans="2:6" ht="12.75">
      <c r="B8" s="94">
        <v>801</v>
      </c>
      <c r="C8" s="95"/>
      <c r="D8" s="95"/>
      <c r="E8" s="96" t="s">
        <v>75</v>
      </c>
      <c r="F8" s="97">
        <f>SUM(F9)</f>
        <v>1490915</v>
      </c>
    </row>
    <row r="9" spans="2:6" ht="12.75">
      <c r="B9" s="90"/>
      <c r="C9" s="91">
        <v>80101</v>
      </c>
      <c r="D9" s="91"/>
      <c r="E9" s="98" t="s">
        <v>88</v>
      </c>
      <c r="F9" s="99">
        <f>SUM(F10:F26)</f>
        <v>1490915</v>
      </c>
    </row>
    <row r="10" spans="2:6" ht="12.75">
      <c r="B10" s="90"/>
      <c r="C10" s="91"/>
      <c r="D10" s="91">
        <v>3020</v>
      </c>
      <c r="E10" s="92" t="s">
        <v>89</v>
      </c>
      <c r="F10" s="99">
        <v>3000</v>
      </c>
    </row>
    <row r="11" spans="2:6" ht="12.75">
      <c r="B11" s="90"/>
      <c r="C11" s="91"/>
      <c r="D11" s="91">
        <v>3250</v>
      </c>
      <c r="E11" s="92" t="s">
        <v>90</v>
      </c>
      <c r="F11" s="99">
        <v>0</v>
      </c>
    </row>
    <row r="12" spans="2:6" ht="12.75">
      <c r="B12" s="90"/>
      <c r="C12" s="91"/>
      <c r="D12" s="91">
        <v>4010</v>
      </c>
      <c r="E12" s="92" t="s">
        <v>91</v>
      </c>
      <c r="F12" s="99">
        <v>1000000</v>
      </c>
    </row>
    <row r="13" spans="2:6" ht="12.75">
      <c r="B13" s="90"/>
      <c r="C13" s="91"/>
      <c r="D13" s="91">
        <v>4040</v>
      </c>
      <c r="E13" s="92" t="s">
        <v>92</v>
      </c>
      <c r="F13" s="99">
        <v>83860</v>
      </c>
    </row>
    <row r="14" spans="2:6" ht="12.75">
      <c r="B14" s="90"/>
      <c r="C14" s="91"/>
      <c r="D14" s="91">
        <v>4110</v>
      </c>
      <c r="E14" s="92" t="s">
        <v>93</v>
      </c>
      <c r="F14" s="99">
        <v>200000</v>
      </c>
    </row>
    <row r="15" spans="2:6" ht="12.75">
      <c r="B15" s="90"/>
      <c r="C15" s="91"/>
      <c r="D15" s="91">
        <v>4120</v>
      </c>
      <c r="E15" s="92" t="s">
        <v>94</v>
      </c>
      <c r="F15" s="99">
        <v>27000</v>
      </c>
    </row>
    <row r="16" spans="2:6" ht="12.75">
      <c r="B16" s="90"/>
      <c r="C16" s="91"/>
      <c r="D16" s="91">
        <v>4170</v>
      </c>
      <c r="E16" s="92" t="s">
        <v>95</v>
      </c>
      <c r="F16" s="99">
        <v>1800</v>
      </c>
    </row>
    <row r="17" spans="2:6" ht="12.75">
      <c r="B17" s="90"/>
      <c r="C17" s="91"/>
      <c r="D17" s="91">
        <v>4210</v>
      </c>
      <c r="E17" s="92" t="s">
        <v>96</v>
      </c>
      <c r="F17" s="99">
        <v>26790</v>
      </c>
    </row>
    <row r="18" spans="2:6" ht="25.5">
      <c r="B18" s="90"/>
      <c r="C18" s="91"/>
      <c r="D18" s="91">
        <v>4240</v>
      </c>
      <c r="E18" s="92" t="s">
        <v>97</v>
      </c>
      <c r="F18" s="99">
        <v>3342</v>
      </c>
    </row>
    <row r="19" spans="2:6" ht="12.75">
      <c r="B19" s="90"/>
      <c r="C19" s="91"/>
      <c r="D19" s="91">
        <v>4260</v>
      </c>
      <c r="E19" s="92" t="s">
        <v>98</v>
      </c>
      <c r="F19" s="99">
        <v>35712</v>
      </c>
    </row>
    <row r="20" spans="2:6" ht="12.75">
      <c r="B20" s="90"/>
      <c r="C20" s="91"/>
      <c r="D20" s="91">
        <v>4270</v>
      </c>
      <c r="E20" s="92" t="s">
        <v>99</v>
      </c>
      <c r="F20" s="99">
        <v>2200</v>
      </c>
    </row>
    <row r="21" spans="2:6" ht="12.75">
      <c r="B21" s="90"/>
      <c r="C21" s="91"/>
      <c r="D21" s="91">
        <v>4280</v>
      </c>
      <c r="E21" s="92" t="s">
        <v>100</v>
      </c>
      <c r="F21" s="99">
        <v>1200</v>
      </c>
    </row>
    <row r="22" spans="2:6" ht="12.75">
      <c r="B22" s="90"/>
      <c r="C22" s="91"/>
      <c r="D22" s="91">
        <v>4300</v>
      </c>
      <c r="E22" s="92" t="s">
        <v>101</v>
      </c>
      <c r="F22" s="99">
        <v>14000</v>
      </c>
    </row>
    <row r="23" spans="2:6" ht="12.75">
      <c r="B23" s="90"/>
      <c r="C23" s="91"/>
      <c r="D23" s="91">
        <v>4350</v>
      </c>
      <c r="E23" s="92" t="s">
        <v>102</v>
      </c>
      <c r="F23" s="99">
        <v>2600</v>
      </c>
    </row>
    <row r="24" spans="2:6" ht="12.75">
      <c r="B24" s="90"/>
      <c r="C24" s="91"/>
      <c r="D24" s="91">
        <v>4410</v>
      </c>
      <c r="E24" s="92" t="s">
        <v>103</v>
      </c>
      <c r="F24" s="99">
        <v>500</v>
      </c>
    </row>
    <row r="25" spans="2:6" ht="12.75">
      <c r="B25" s="90"/>
      <c r="C25" s="91"/>
      <c r="D25" s="91">
        <v>4430</v>
      </c>
      <c r="E25" s="92" t="s">
        <v>104</v>
      </c>
      <c r="F25" s="99">
        <v>1210</v>
      </c>
    </row>
    <row r="26" spans="2:6" ht="25.5">
      <c r="B26" s="90"/>
      <c r="C26" s="91"/>
      <c r="D26" s="91">
        <v>4440</v>
      </c>
      <c r="E26" s="92" t="s">
        <v>105</v>
      </c>
      <c r="F26" s="99">
        <v>87701</v>
      </c>
    </row>
    <row r="27" spans="2:6" ht="13.5" thickBot="1">
      <c r="B27" s="90"/>
      <c r="C27" s="91"/>
      <c r="D27" s="91"/>
      <c r="E27" s="92"/>
      <c r="F27" s="99"/>
    </row>
    <row r="28" spans="2:6" ht="14.25" thickBot="1" thickTop="1">
      <c r="B28" s="160" t="s">
        <v>106</v>
      </c>
      <c r="C28" s="161"/>
      <c r="D28" s="161"/>
      <c r="E28" s="162"/>
      <c r="F28" s="100">
        <f>SUM(F8)</f>
        <v>1490915</v>
      </c>
    </row>
    <row r="29" ht="13.5" thickTop="1"/>
  </sheetData>
  <mergeCells count="3">
    <mergeCell ref="B28:E28"/>
    <mergeCell ref="B2:F2"/>
    <mergeCell ref="B4:F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211"/>
  <dimension ref="B1:H2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51" customWidth="1"/>
    <col min="2" max="2" width="5.125" style="51" customWidth="1"/>
    <col min="3" max="3" width="6.875" style="51" customWidth="1"/>
    <col min="4" max="4" width="4.875" style="51" customWidth="1"/>
    <col min="5" max="5" width="42.875" style="51" customWidth="1"/>
    <col min="6" max="6" width="22.25390625" style="51" customWidth="1"/>
    <col min="7" max="16384" width="9.125" style="51" customWidth="1"/>
  </cols>
  <sheetData>
    <row r="1" spans="6:8" ht="12.75">
      <c r="F1" s="50"/>
      <c r="G1" s="49"/>
      <c r="H1" s="49"/>
    </row>
    <row r="2" spans="2:6" ht="19.5">
      <c r="B2" s="163" t="s">
        <v>108</v>
      </c>
      <c r="C2" s="163"/>
      <c r="D2" s="163"/>
      <c r="E2" s="163"/>
      <c r="F2" s="163"/>
    </row>
    <row r="4" spans="2:6" ht="20.25">
      <c r="B4" s="164" t="s">
        <v>60</v>
      </c>
      <c r="C4" s="164"/>
      <c r="D4" s="164"/>
      <c r="E4" s="164"/>
      <c r="F4" s="164"/>
    </row>
    <row r="5" spans="2:6" ht="21" thickBot="1">
      <c r="B5" s="84"/>
      <c r="C5" s="84"/>
      <c r="D5" s="84"/>
      <c r="E5" s="84"/>
      <c r="F5" s="84"/>
    </row>
    <row r="6" spans="2:6" ht="14.25" thickBot="1" thickTop="1">
      <c r="B6" s="85" t="s">
        <v>3</v>
      </c>
      <c r="C6" s="86" t="s">
        <v>55</v>
      </c>
      <c r="D6" s="87" t="s">
        <v>86</v>
      </c>
      <c r="E6" s="88" t="s">
        <v>56</v>
      </c>
      <c r="F6" s="89" t="s">
        <v>87</v>
      </c>
    </row>
    <row r="7" spans="2:6" ht="13.5" thickTop="1">
      <c r="B7" s="90"/>
      <c r="C7" s="91"/>
      <c r="D7" s="91"/>
      <c r="E7" s="92"/>
      <c r="F7" s="93"/>
    </row>
    <row r="8" spans="2:6" ht="12.75">
      <c r="B8" s="94">
        <v>801</v>
      </c>
      <c r="C8" s="95"/>
      <c r="D8" s="95"/>
      <c r="E8" s="96" t="s">
        <v>75</v>
      </c>
      <c r="F8" s="97">
        <f>SUM(F9)</f>
        <v>1067357</v>
      </c>
    </row>
    <row r="9" spans="2:6" ht="12.75">
      <c r="B9" s="90"/>
      <c r="C9" s="91">
        <v>80101</v>
      </c>
      <c r="D9" s="91"/>
      <c r="E9" s="98" t="s">
        <v>88</v>
      </c>
      <c r="F9" s="99">
        <f>SUM(F10:F26)</f>
        <v>1067357</v>
      </c>
    </row>
    <row r="10" spans="2:6" ht="12.75">
      <c r="B10" s="90"/>
      <c r="C10" s="91"/>
      <c r="D10" s="91">
        <v>3020</v>
      </c>
      <c r="E10" s="92" t="s">
        <v>89</v>
      </c>
      <c r="F10" s="99">
        <v>1717</v>
      </c>
    </row>
    <row r="11" spans="2:6" ht="12.75">
      <c r="B11" s="90"/>
      <c r="C11" s="91"/>
      <c r="D11" s="91">
        <v>3250</v>
      </c>
      <c r="E11" s="92" t="s">
        <v>90</v>
      </c>
      <c r="F11" s="99">
        <v>0</v>
      </c>
    </row>
    <row r="12" spans="2:6" ht="12.75">
      <c r="B12" s="90"/>
      <c r="C12" s="91"/>
      <c r="D12" s="91">
        <v>4010</v>
      </c>
      <c r="E12" s="92" t="s">
        <v>91</v>
      </c>
      <c r="F12" s="99">
        <v>679584</v>
      </c>
    </row>
    <row r="13" spans="2:6" ht="12.75">
      <c r="B13" s="90"/>
      <c r="C13" s="91"/>
      <c r="D13" s="91">
        <v>4040</v>
      </c>
      <c r="E13" s="92" t="s">
        <v>92</v>
      </c>
      <c r="F13" s="99">
        <v>51559</v>
      </c>
    </row>
    <row r="14" spans="2:6" ht="12.75">
      <c r="B14" s="90"/>
      <c r="C14" s="91"/>
      <c r="D14" s="91">
        <v>4110</v>
      </c>
      <c r="E14" s="92" t="s">
        <v>93</v>
      </c>
      <c r="F14" s="99">
        <v>120000</v>
      </c>
    </row>
    <row r="15" spans="2:6" ht="12.75">
      <c r="B15" s="90"/>
      <c r="C15" s="91"/>
      <c r="D15" s="91">
        <v>4120</v>
      </c>
      <c r="E15" s="92" t="s">
        <v>94</v>
      </c>
      <c r="F15" s="99">
        <v>20000</v>
      </c>
    </row>
    <row r="16" spans="2:6" ht="12.75">
      <c r="B16" s="90"/>
      <c r="C16" s="91"/>
      <c r="D16" s="91">
        <v>4170</v>
      </c>
      <c r="E16" s="92" t="s">
        <v>95</v>
      </c>
      <c r="F16" s="99">
        <v>1400</v>
      </c>
    </row>
    <row r="17" spans="2:6" ht="12.75">
      <c r="B17" s="90"/>
      <c r="C17" s="91"/>
      <c r="D17" s="91">
        <v>4210</v>
      </c>
      <c r="E17" s="92" t="s">
        <v>96</v>
      </c>
      <c r="F17" s="99">
        <v>14383</v>
      </c>
    </row>
    <row r="18" spans="2:6" ht="25.5">
      <c r="B18" s="90"/>
      <c r="C18" s="91"/>
      <c r="D18" s="91">
        <v>4240</v>
      </c>
      <c r="E18" s="92" t="s">
        <v>97</v>
      </c>
      <c r="F18" s="99">
        <v>3698</v>
      </c>
    </row>
    <row r="19" spans="2:6" ht="12.75">
      <c r="B19" s="90"/>
      <c r="C19" s="91"/>
      <c r="D19" s="91">
        <v>4260</v>
      </c>
      <c r="E19" s="92" t="s">
        <v>98</v>
      </c>
      <c r="F19" s="99">
        <v>111085</v>
      </c>
    </row>
    <row r="20" spans="2:6" ht="12.75">
      <c r="B20" s="90"/>
      <c r="C20" s="91"/>
      <c r="D20" s="91">
        <v>4270</v>
      </c>
      <c r="E20" s="92" t="s">
        <v>99</v>
      </c>
      <c r="F20" s="99">
        <v>1900</v>
      </c>
    </row>
    <row r="21" spans="2:6" ht="12.75">
      <c r="B21" s="90"/>
      <c r="C21" s="91"/>
      <c r="D21" s="91">
        <v>4280</v>
      </c>
      <c r="E21" s="92" t="s">
        <v>100</v>
      </c>
      <c r="F21" s="99">
        <v>600</v>
      </c>
    </row>
    <row r="22" spans="2:6" ht="12.75">
      <c r="B22" s="90"/>
      <c r="C22" s="91"/>
      <c r="D22" s="91">
        <v>4300</v>
      </c>
      <c r="E22" s="92" t="s">
        <v>101</v>
      </c>
      <c r="F22" s="99">
        <v>10500</v>
      </c>
    </row>
    <row r="23" spans="2:6" ht="12.75">
      <c r="B23" s="90"/>
      <c r="C23" s="91"/>
      <c r="D23" s="91">
        <v>4350</v>
      </c>
      <c r="E23" s="92" t="s">
        <v>102</v>
      </c>
      <c r="F23" s="99">
        <v>4000</v>
      </c>
    </row>
    <row r="24" spans="2:6" ht="12.75">
      <c r="B24" s="90"/>
      <c r="C24" s="91"/>
      <c r="D24" s="91">
        <v>4410</v>
      </c>
      <c r="E24" s="92" t="s">
        <v>103</v>
      </c>
      <c r="F24" s="99">
        <v>300</v>
      </c>
    </row>
    <row r="25" spans="2:6" ht="12.75">
      <c r="B25" s="90"/>
      <c r="C25" s="91"/>
      <c r="D25" s="91">
        <v>4430</v>
      </c>
      <c r="E25" s="92" t="s">
        <v>104</v>
      </c>
      <c r="F25" s="99">
        <v>1215</v>
      </c>
    </row>
    <row r="26" spans="2:6" ht="25.5">
      <c r="B26" s="90"/>
      <c r="C26" s="91"/>
      <c r="D26" s="91">
        <v>4440</v>
      </c>
      <c r="E26" s="92" t="s">
        <v>105</v>
      </c>
      <c r="F26" s="99">
        <v>45416</v>
      </c>
    </row>
    <row r="27" spans="2:6" ht="13.5" thickBot="1">
      <c r="B27" s="90"/>
      <c r="C27" s="91"/>
      <c r="D27" s="91"/>
      <c r="E27" s="92"/>
      <c r="F27" s="99"/>
    </row>
    <row r="28" spans="2:6" ht="14.25" thickBot="1" thickTop="1">
      <c r="B28" s="160" t="s">
        <v>106</v>
      </c>
      <c r="C28" s="161"/>
      <c r="D28" s="161"/>
      <c r="E28" s="162"/>
      <c r="F28" s="100">
        <f>SUM(F8)</f>
        <v>1067357</v>
      </c>
    </row>
    <row r="29" ht="13.5" thickTop="1"/>
  </sheetData>
  <mergeCells count="3">
    <mergeCell ref="B28:E28"/>
    <mergeCell ref="B2:F2"/>
    <mergeCell ref="B4:F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dcterms:created xsi:type="dcterms:W3CDTF">2005-12-09T07:44:48Z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