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Inwestycje" sheetId="1" r:id="rId1"/>
  </sheets>
  <definedNames>
    <definedName name="_xlnm.Print_Area" localSheetId="0">'Inwestycje'!$A$1:$O$31</definedName>
  </definedNames>
  <calcPr fullCalcOnLoad="1"/>
</workbook>
</file>

<file path=xl/sharedStrings.xml><?xml version="1.0" encoding="utf-8"?>
<sst xmlns="http://schemas.openxmlformats.org/spreadsheetml/2006/main" count="60" uniqueCount="53">
  <si>
    <t>Załącznik Nr 2                                                          do zarządzenia Nr 136A/FK/05                             Burmistrza Miasta Chełmży                                             z dnia 5 grudnia 2005 roku</t>
  </si>
  <si>
    <t>PLAN FINANSOWY INWESTYCJI NA 2005 ROK GMINY MIASTA CHEŁMŻY</t>
  </si>
  <si>
    <t>Lp.</t>
  </si>
  <si>
    <t>Dział</t>
  </si>
  <si>
    <t>Zadania inwestycyjne</t>
  </si>
  <si>
    <t>Wartość kosztorysu</t>
  </si>
  <si>
    <t>Termin realizacji</t>
  </si>
  <si>
    <t xml:space="preserve">Wykonanie do końca 2004r. </t>
  </si>
  <si>
    <t>Plan na 2005r.</t>
  </si>
  <si>
    <t>z tego:</t>
  </si>
  <si>
    <t>Środki potrzebne do zakończenia</t>
  </si>
  <si>
    <t>Gmina</t>
  </si>
  <si>
    <t>PFOŚiGW</t>
  </si>
  <si>
    <t>WFOŚiGW</t>
  </si>
  <si>
    <t xml:space="preserve">Budżet państwa </t>
  </si>
  <si>
    <t>Środki z funduszy strukturalnych</t>
  </si>
  <si>
    <t>KFM</t>
  </si>
  <si>
    <t>Gminny Fundusz</t>
  </si>
  <si>
    <t>I</t>
  </si>
  <si>
    <t xml:space="preserve"> Inwestycje noworozpoczęte </t>
  </si>
  <si>
    <t>Moderrnizacja basenu</t>
  </si>
  <si>
    <t>2005/2007</t>
  </si>
  <si>
    <t>Kanalizacja A i D</t>
  </si>
  <si>
    <t>Targowisko Miejskie</t>
  </si>
  <si>
    <t>2005/2006</t>
  </si>
  <si>
    <t>Razem poz. I</t>
  </si>
  <si>
    <t>x</t>
  </si>
  <si>
    <t>II</t>
  </si>
  <si>
    <t xml:space="preserve">Inwestycje kontynuowane </t>
  </si>
  <si>
    <t>Modernizacja ul. Dworcowej</t>
  </si>
  <si>
    <t>2004/2005</t>
  </si>
  <si>
    <t>Budownictwo mieszkaniowe - Kościuszki 4a</t>
  </si>
  <si>
    <t>Oświetlenie ul.Groszkowskiego, Wryczy</t>
  </si>
  <si>
    <t>Sieć wodociągowa rozdzielcza w Chełmży w ulicach: Turystycznej, Spacerowej, Kościuszki, Rekreacyjnej, Pensjonatowej, zasilanie plaży, Letniskowej, Widokowej, Wczasowej</t>
  </si>
  <si>
    <t>Kanalicacja 3-go Maja</t>
  </si>
  <si>
    <t>2004/2007</t>
  </si>
  <si>
    <t>Cmentarz komunalny</t>
  </si>
  <si>
    <t>1995/2004</t>
  </si>
  <si>
    <t xml:space="preserve">Sieć wodociągowa w ul.Żeromskiego, Reymonta </t>
  </si>
  <si>
    <t xml:space="preserve">Sieć wodociągowa w ul.Traugutta </t>
  </si>
  <si>
    <t>Razem poz. II</t>
  </si>
  <si>
    <t>III</t>
  </si>
  <si>
    <t xml:space="preserve"> Zakupy</t>
  </si>
  <si>
    <t>Wykup gruntów</t>
  </si>
  <si>
    <t>Komputeryzacja Urzędu</t>
  </si>
  <si>
    <t>Basen</t>
  </si>
  <si>
    <t>2002/2005</t>
  </si>
  <si>
    <t xml:space="preserve">Wymiana ogrzewania z olejowego na gazowe </t>
  </si>
  <si>
    <t xml:space="preserve">Zakup sprzętu pływającego </t>
  </si>
  <si>
    <t>Razem poz. III</t>
  </si>
  <si>
    <t>Ogółem poz. I + II + III</t>
  </si>
  <si>
    <t>Budżet:</t>
  </si>
  <si>
    <t>Gminny Fundusz: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</si>
</sst>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3"/>
      <name val="Bookman Old Style"/>
      <family val="1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71" fontId="7" fillId="2" borderId="3" xfId="0" applyNumberFormat="1" applyFont="1" applyFill="1" applyBorder="1" applyAlignment="1">
      <alignment horizontal="center" vertical="center" wrapText="1"/>
    </xf>
    <xf numFmtId="171" fontId="0" fillId="2" borderId="3" xfId="0" applyNumberFormat="1" applyFont="1" applyFill="1" applyBorder="1" applyAlignment="1">
      <alignment horizontal="center" vertical="center" wrapText="1"/>
    </xf>
    <xf numFmtId="171" fontId="0" fillId="2" borderId="4" xfId="0" applyNumberFormat="1" applyFont="1" applyFill="1" applyBorder="1" applyAlignment="1">
      <alignment horizontal="center" vertical="center" wrapText="1"/>
    </xf>
    <xf numFmtId="171" fontId="0" fillId="2" borderId="5" xfId="0" applyNumberFormat="1" applyFont="1" applyFill="1" applyBorder="1" applyAlignment="1">
      <alignment horizontal="center" vertical="center" wrapText="1"/>
    </xf>
    <xf numFmtId="171" fontId="0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171" fontId="7" fillId="2" borderId="9" xfId="0" applyNumberFormat="1" applyFont="1" applyFill="1" applyBorder="1" applyAlignment="1">
      <alignment horizontal="center" vertical="center" wrapText="1"/>
    </xf>
    <xf numFmtId="171" fontId="0" fillId="2" borderId="9" xfId="0" applyNumberFormat="1" applyFont="1" applyFill="1" applyBorder="1" applyAlignment="1">
      <alignment horizontal="center" vertical="center" wrapText="1"/>
    </xf>
    <xf numFmtId="171" fontId="0" fillId="2" borderId="9" xfId="0" applyNumberFormat="1" applyFont="1" applyFill="1" applyBorder="1" applyAlignment="1">
      <alignment horizontal="center" vertical="center" wrapText="1"/>
    </xf>
    <xf numFmtId="171" fontId="7" fillId="2" borderId="9" xfId="0" applyNumberFormat="1" applyFont="1" applyFill="1" applyBorder="1" applyAlignment="1">
      <alignment horizontal="center" vertical="center" wrapText="1"/>
    </xf>
    <xf numFmtId="171" fontId="5" fillId="2" borderId="9" xfId="0" applyNumberFormat="1" applyFont="1" applyFill="1" applyBorder="1" applyAlignment="1">
      <alignment horizontal="center" vertical="center" wrapText="1" shrinkToFit="1"/>
    </xf>
    <xf numFmtId="171" fontId="6" fillId="2" borderId="9" xfId="0" applyNumberFormat="1" applyFont="1" applyFill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1" fontId="0" fillId="0" borderId="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" fontId="6" fillId="0" borderId="9" xfId="0" applyNumberFormat="1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vertical="center" wrapText="1"/>
    </xf>
    <xf numFmtId="4" fontId="0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9" fillId="0" borderId="9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Y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4.25390625" style="1" customWidth="1"/>
    <col min="3" max="3" width="27.375" style="1" customWidth="1"/>
    <col min="4" max="4" width="11.75390625" style="2" customWidth="1"/>
    <col min="5" max="5" width="9.625" style="3" customWidth="1"/>
    <col min="6" max="8" width="11.75390625" style="5" customWidth="1"/>
    <col min="9" max="9" width="4.625" style="5" customWidth="1"/>
    <col min="10" max="10" width="11.75390625" style="5" bestFit="1" customWidth="1"/>
    <col min="11" max="12" width="10.125" style="5" bestFit="1" customWidth="1"/>
    <col min="13" max="14" width="9.125" style="5" customWidth="1"/>
    <col min="15" max="15" width="11.75390625" style="1" bestFit="1" customWidth="1"/>
    <col min="16" max="16384" width="9.125" style="1" customWidth="1"/>
  </cols>
  <sheetData>
    <row r="1" spans="6:25" ht="43.5" customHeight="1">
      <c r="F1" s="4"/>
      <c r="L1" s="6" t="s">
        <v>0</v>
      </c>
      <c r="M1" s="6"/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</row>
    <row r="2" spans="1:15" ht="17.25" thickBo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1" customFormat="1" ht="13.5" thickTop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8"/>
      <c r="J3" s="18"/>
      <c r="K3" s="18"/>
      <c r="L3" s="18"/>
      <c r="M3" s="18"/>
      <c r="N3" s="19"/>
      <c r="O3" s="20" t="s">
        <v>10</v>
      </c>
    </row>
    <row r="4" spans="1:15" s="21" customFormat="1" ht="24">
      <c r="A4" s="22"/>
      <c r="B4" s="23"/>
      <c r="C4" s="24"/>
      <c r="D4" s="25"/>
      <c r="E4" s="26"/>
      <c r="F4" s="27"/>
      <c r="G4" s="28"/>
      <c r="H4" s="29" t="s">
        <v>11</v>
      </c>
      <c r="I4" s="30" t="s">
        <v>12</v>
      </c>
      <c r="J4" s="31" t="s">
        <v>13</v>
      </c>
      <c r="K4" s="32" t="s">
        <v>14</v>
      </c>
      <c r="L4" s="33" t="s">
        <v>15</v>
      </c>
      <c r="M4" s="29" t="s">
        <v>16</v>
      </c>
      <c r="N4" s="34" t="s">
        <v>17</v>
      </c>
      <c r="O4" s="35"/>
    </row>
    <row r="5" spans="1:15" s="40" customFormat="1" ht="12.75">
      <c r="A5" s="36">
        <v>1</v>
      </c>
      <c r="B5" s="37">
        <v>2</v>
      </c>
      <c r="C5" s="37">
        <v>3</v>
      </c>
      <c r="D5" s="37">
        <v>4</v>
      </c>
      <c r="E5" s="38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9">
        <v>15</v>
      </c>
    </row>
    <row r="6" spans="1:15" s="48" customFormat="1" ht="12.75">
      <c r="A6" s="41" t="s">
        <v>18</v>
      </c>
      <c r="B6" s="42"/>
      <c r="C6" s="43" t="s">
        <v>19</v>
      </c>
      <c r="D6" s="44"/>
      <c r="E6" s="45"/>
      <c r="F6" s="46"/>
      <c r="G6" s="46"/>
      <c r="H6" s="46"/>
      <c r="I6" s="46"/>
      <c r="J6" s="46"/>
      <c r="K6" s="46"/>
      <c r="L6" s="46"/>
      <c r="M6" s="46"/>
      <c r="N6" s="44"/>
      <c r="O6" s="47"/>
    </row>
    <row r="7" spans="1:15" s="48" customFormat="1" ht="12.75">
      <c r="A7" s="41">
        <v>1</v>
      </c>
      <c r="B7" s="42">
        <v>926</v>
      </c>
      <c r="C7" s="49" t="s">
        <v>20</v>
      </c>
      <c r="D7" s="50">
        <v>1912500</v>
      </c>
      <c r="E7" s="45" t="s">
        <v>21</v>
      </c>
      <c r="F7" s="50">
        <v>0</v>
      </c>
      <c r="G7" s="50">
        <f>SUM(H7:N7)</f>
        <v>408850</v>
      </c>
      <c r="H7" s="50">
        <v>220135</v>
      </c>
      <c r="I7" s="50">
        <v>0</v>
      </c>
      <c r="J7" s="50">
        <v>0</v>
      </c>
      <c r="K7" s="50">
        <v>188715</v>
      </c>
      <c r="L7" s="50">
        <v>0</v>
      </c>
      <c r="M7" s="50">
        <v>0</v>
      </c>
      <c r="N7" s="50">
        <v>0</v>
      </c>
      <c r="O7" s="51">
        <f>SUM(D7-F7-G7)</f>
        <v>1503650</v>
      </c>
    </row>
    <row r="8" spans="1:15" s="48" customFormat="1" ht="12.75">
      <c r="A8" s="41">
        <v>2</v>
      </c>
      <c r="B8" s="42">
        <v>900</v>
      </c>
      <c r="C8" s="49" t="s">
        <v>22</v>
      </c>
      <c r="D8" s="50">
        <v>5340</v>
      </c>
      <c r="E8" s="45">
        <v>2005</v>
      </c>
      <c r="F8" s="50">
        <v>0</v>
      </c>
      <c r="G8" s="50">
        <f>SUM(H8:N8)</f>
        <v>5340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5340</v>
      </c>
      <c r="O8" s="51">
        <f>SUM(D8-F8-G8)</f>
        <v>0</v>
      </c>
    </row>
    <row r="9" spans="1:15" s="48" customFormat="1" ht="12.75">
      <c r="A9" s="41">
        <v>3</v>
      </c>
      <c r="B9" s="42">
        <v>900</v>
      </c>
      <c r="C9" s="52" t="s">
        <v>23</v>
      </c>
      <c r="D9" s="50">
        <v>1068073</v>
      </c>
      <c r="E9" s="45" t="s">
        <v>24</v>
      </c>
      <c r="F9" s="50">
        <v>0</v>
      </c>
      <c r="G9" s="50">
        <f>SUM(H9:N9)</f>
        <v>5000</v>
      </c>
      <c r="H9" s="50">
        <v>5000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3">
        <v>0</v>
      </c>
      <c r="O9" s="51">
        <f>SUM(D9-F9-G9)</f>
        <v>1063073</v>
      </c>
    </row>
    <row r="10" spans="1:15" s="59" customFormat="1" ht="12.75">
      <c r="A10" s="54"/>
      <c r="B10" s="55"/>
      <c r="C10" s="56" t="s">
        <v>25</v>
      </c>
      <c r="D10" s="57">
        <f>SUM(D7:D9)</f>
        <v>2985913</v>
      </c>
      <c r="E10" s="55" t="s">
        <v>26</v>
      </c>
      <c r="F10" s="57">
        <f aca="true" t="shared" si="0" ref="F10:O10">SUM(F7:F9)</f>
        <v>0</v>
      </c>
      <c r="G10" s="57">
        <f t="shared" si="0"/>
        <v>419190</v>
      </c>
      <c r="H10" s="57">
        <f t="shared" si="0"/>
        <v>225135</v>
      </c>
      <c r="I10" s="57">
        <f t="shared" si="0"/>
        <v>0</v>
      </c>
      <c r="J10" s="57">
        <f t="shared" si="0"/>
        <v>0</v>
      </c>
      <c r="K10" s="57">
        <f t="shared" si="0"/>
        <v>188715</v>
      </c>
      <c r="L10" s="57">
        <f t="shared" si="0"/>
        <v>0</v>
      </c>
      <c r="M10" s="57">
        <f t="shared" si="0"/>
        <v>0</v>
      </c>
      <c r="N10" s="57">
        <f t="shared" si="0"/>
        <v>5340</v>
      </c>
      <c r="O10" s="58">
        <f t="shared" si="0"/>
        <v>2566723</v>
      </c>
    </row>
    <row r="11" spans="1:15" s="48" customFormat="1" ht="12.75">
      <c r="A11" s="41" t="s">
        <v>27</v>
      </c>
      <c r="B11" s="42"/>
      <c r="C11" s="43" t="s">
        <v>28</v>
      </c>
      <c r="D11" s="50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s="48" customFormat="1" ht="12.75">
      <c r="A12" s="41">
        <v>1</v>
      </c>
      <c r="B12" s="42">
        <v>600</v>
      </c>
      <c r="C12" s="49" t="s">
        <v>29</v>
      </c>
      <c r="D12" s="50">
        <v>1813514</v>
      </c>
      <c r="E12" s="45" t="s">
        <v>30</v>
      </c>
      <c r="F12" s="50">
        <v>47514</v>
      </c>
      <c r="G12" s="50">
        <f aca="true" t="shared" si="1" ref="G12:G19">SUM(H12:N12)</f>
        <v>1766000</v>
      </c>
      <c r="H12" s="50">
        <v>267081.75</v>
      </c>
      <c r="I12" s="50">
        <v>0</v>
      </c>
      <c r="J12" s="50">
        <v>405818</v>
      </c>
      <c r="K12" s="50">
        <v>128600</v>
      </c>
      <c r="L12" s="50">
        <v>964500.25</v>
      </c>
      <c r="M12" s="50">
        <v>0</v>
      </c>
      <c r="N12" s="53">
        <v>0</v>
      </c>
      <c r="O12" s="51">
        <f aca="true" t="shared" si="2" ref="O12:O19">SUM(D12-F12-G12)</f>
        <v>0</v>
      </c>
    </row>
    <row r="13" spans="1:15" ht="24">
      <c r="A13" s="41">
        <v>2</v>
      </c>
      <c r="B13" s="42">
        <v>700</v>
      </c>
      <c r="C13" s="49" t="s">
        <v>31</v>
      </c>
      <c r="D13" s="50">
        <v>756606</v>
      </c>
      <c r="E13" s="45" t="s">
        <v>30</v>
      </c>
      <c r="F13" s="50">
        <v>266606</v>
      </c>
      <c r="G13" s="50">
        <f t="shared" si="1"/>
        <v>490000</v>
      </c>
      <c r="H13" s="50">
        <v>490000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3">
        <v>0</v>
      </c>
      <c r="O13" s="51">
        <f t="shared" si="2"/>
        <v>0</v>
      </c>
    </row>
    <row r="14" spans="1:15" ht="24">
      <c r="A14" s="41">
        <v>3</v>
      </c>
      <c r="B14" s="42">
        <v>900</v>
      </c>
      <c r="C14" s="49" t="s">
        <v>32</v>
      </c>
      <c r="D14" s="50">
        <v>97772</v>
      </c>
      <c r="E14" s="45" t="s">
        <v>30</v>
      </c>
      <c r="F14" s="50">
        <v>29772</v>
      </c>
      <c r="G14" s="50">
        <f t="shared" si="1"/>
        <v>68000</v>
      </c>
      <c r="H14" s="50">
        <v>68000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3">
        <v>0</v>
      </c>
      <c r="O14" s="51">
        <f t="shared" si="2"/>
        <v>0</v>
      </c>
    </row>
    <row r="15" spans="1:15" ht="72">
      <c r="A15" s="41">
        <v>4</v>
      </c>
      <c r="B15" s="42">
        <v>900</v>
      </c>
      <c r="C15" s="52" t="s">
        <v>33</v>
      </c>
      <c r="D15" s="50">
        <v>229500</v>
      </c>
      <c r="E15" s="45" t="s">
        <v>30</v>
      </c>
      <c r="F15" s="50">
        <v>109500</v>
      </c>
      <c r="G15" s="50">
        <f t="shared" si="1"/>
        <v>120000</v>
      </c>
      <c r="H15" s="50">
        <v>32000</v>
      </c>
      <c r="I15" s="50">
        <v>0</v>
      </c>
      <c r="J15" s="50">
        <v>0</v>
      </c>
      <c r="K15" s="50">
        <v>0</v>
      </c>
      <c r="L15" s="50">
        <v>0</v>
      </c>
      <c r="M15" s="50">
        <v>88000</v>
      </c>
      <c r="N15" s="53">
        <v>0</v>
      </c>
      <c r="O15" s="51">
        <f t="shared" si="2"/>
        <v>0</v>
      </c>
    </row>
    <row r="16" spans="1:15" ht="12.75">
      <c r="A16" s="41">
        <v>5</v>
      </c>
      <c r="B16" s="42">
        <v>900</v>
      </c>
      <c r="C16" s="52" t="s">
        <v>34</v>
      </c>
      <c r="D16" s="50">
        <v>1600000</v>
      </c>
      <c r="E16" s="45" t="s">
        <v>35</v>
      </c>
      <c r="F16" s="50">
        <v>10980</v>
      </c>
      <c r="G16" s="50">
        <f t="shared" si="1"/>
        <v>1014250</v>
      </c>
      <c r="H16" s="50">
        <v>56140</v>
      </c>
      <c r="I16" s="50">
        <v>0</v>
      </c>
      <c r="J16" s="50">
        <v>951260</v>
      </c>
      <c r="K16" s="50">
        <v>0</v>
      </c>
      <c r="L16" s="50">
        <v>0</v>
      </c>
      <c r="M16" s="50">
        <v>0</v>
      </c>
      <c r="N16" s="53">
        <v>6850</v>
      </c>
      <c r="O16" s="51">
        <f t="shared" si="2"/>
        <v>574770</v>
      </c>
    </row>
    <row r="17" spans="1:15" ht="12.75">
      <c r="A17" s="41">
        <v>6</v>
      </c>
      <c r="B17" s="42">
        <v>710</v>
      </c>
      <c r="C17" s="52" t="s">
        <v>36</v>
      </c>
      <c r="D17" s="50">
        <v>1797898</v>
      </c>
      <c r="E17" s="45" t="s">
        <v>37</v>
      </c>
      <c r="F17" s="50">
        <v>1247898</v>
      </c>
      <c r="G17" s="50">
        <f t="shared" si="1"/>
        <v>550000</v>
      </c>
      <c r="H17" s="50">
        <v>550000</v>
      </c>
      <c r="I17" s="50"/>
      <c r="J17" s="50"/>
      <c r="K17" s="50"/>
      <c r="L17" s="50"/>
      <c r="M17" s="50"/>
      <c r="N17" s="53"/>
      <c r="O17" s="51">
        <f t="shared" si="2"/>
        <v>0</v>
      </c>
    </row>
    <row r="18" spans="1:15" ht="24">
      <c r="A18" s="41">
        <v>7</v>
      </c>
      <c r="B18" s="42">
        <v>900</v>
      </c>
      <c r="C18" s="52" t="s">
        <v>38</v>
      </c>
      <c r="D18" s="50">
        <v>12000</v>
      </c>
      <c r="E18" s="45">
        <v>2005</v>
      </c>
      <c r="F18" s="50">
        <v>0</v>
      </c>
      <c r="G18" s="50">
        <f t="shared" si="1"/>
        <v>12000</v>
      </c>
      <c r="H18" s="50">
        <v>12000</v>
      </c>
      <c r="I18" s="50"/>
      <c r="J18" s="50"/>
      <c r="K18" s="50">
        <v>0</v>
      </c>
      <c r="L18" s="50"/>
      <c r="M18" s="50"/>
      <c r="N18" s="53"/>
      <c r="O18" s="51">
        <f t="shared" si="2"/>
        <v>0</v>
      </c>
    </row>
    <row r="19" spans="1:15" ht="12.75">
      <c r="A19" s="41">
        <v>8</v>
      </c>
      <c r="B19" s="42">
        <v>900</v>
      </c>
      <c r="C19" s="52" t="s">
        <v>39</v>
      </c>
      <c r="D19" s="50">
        <v>50000</v>
      </c>
      <c r="E19" s="45">
        <v>2005</v>
      </c>
      <c r="F19" s="50">
        <v>0</v>
      </c>
      <c r="G19" s="50">
        <f t="shared" si="1"/>
        <v>50000</v>
      </c>
      <c r="H19" s="50">
        <v>8000</v>
      </c>
      <c r="I19" s="50"/>
      <c r="J19" s="50"/>
      <c r="K19" s="50">
        <v>42000</v>
      </c>
      <c r="L19" s="50"/>
      <c r="M19" s="50"/>
      <c r="N19" s="53"/>
      <c r="O19" s="51">
        <f t="shared" si="2"/>
        <v>0</v>
      </c>
    </row>
    <row r="20" spans="1:15" s="59" customFormat="1" ht="12.75">
      <c r="A20" s="54"/>
      <c r="B20" s="55"/>
      <c r="C20" s="60" t="s">
        <v>40</v>
      </c>
      <c r="D20" s="57">
        <f>SUM(D12:D19)</f>
        <v>6357290</v>
      </c>
      <c r="E20" s="55" t="s">
        <v>26</v>
      </c>
      <c r="F20" s="57">
        <f aca="true" t="shared" si="3" ref="F20:O20">SUM(F12:F19)</f>
        <v>1712270</v>
      </c>
      <c r="G20" s="57">
        <f t="shared" si="3"/>
        <v>4070250</v>
      </c>
      <c r="H20" s="57">
        <f t="shared" si="3"/>
        <v>1483221.75</v>
      </c>
      <c r="I20" s="57">
        <f t="shared" si="3"/>
        <v>0</v>
      </c>
      <c r="J20" s="57">
        <f t="shared" si="3"/>
        <v>1357078</v>
      </c>
      <c r="K20" s="57">
        <f t="shared" si="3"/>
        <v>170600</v>
      </c>
      <c r="L20" s="57">
        <f t="shared" si="3"/>
        <v>964500.25</v>
      </c>
      <c r="M20" s="57">
        <f t="shared" si="3"/>
        <v>88000</v>
      </c>
      <c r="N20" s="57">
        <f t="shared" si="3"/>
        <v>6850</v>
      </c>
      <c r="O20" s="58">
        <f t="shared" si="3"/>
        <v>574770</v>
      </c>
    </row>
    <row r="21" spans="1:15" s="48" customFormat="1" ht="12.75">
      <c r="A21" s="41" t="s">
        <v>41</v>
      </c>
      <c r="B21" s="42"/>
      <c r="C21" s="61" t="s">
        <v>42</v>
      </c>
      <c r="D21" s="50"/>
      <c r="E21" s="45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12.75">
      <c r="A22" s="41">
        <v>1</v>
      </c>
      <c r="B22" s="42">
        <v>700</v>
      </c>
      <c r="C22" s="52" t="s">
        <v>43</v>
      </c>
      <c r="D22" s="50">
        <v>40000</v>
      </c>
      <c r="E22" s="45">
        <v>2005</v>
      </c>
      <c r="F22" s="50">
        <v>0</v>
      </c>
      <c r="G22" s="50">
        <f>SUM(H22:N22)</f>
        <v>40000</v>
      </c>
      <c r="H22" s="50">
        <v>40000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1">
        <f>SUM(D22-F22-G22)</f>
        <v>0</v>
      </c>
    </row>
    <row r="23" spans="1:15" ht="12.75">
      <c r="A23" s="41">
        <v>2</v>
      </c>
      <c r="B23" s="42">
        <v>750</v>
      </c>
      <c r="C23" s="52" t="s">
        <v>44</v>
      </c>
      <c r="D23" s="50">
        <v>90000</v>
      </c>
      <c r="E23" s="45">
        <v>2005</v>
      </c>
      <c r="F23" s="50">
        <v>0</v>
      </c>
      <c r="G23" s="50">
        <f>SUM(H23:N23)</f>
        <v>90000</v>
      </c>
      <c r="H23" s="50">
        <v>90000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1">
        <f>SUM(D23-F23-G23)</f>
        <v>0</v>
      </c>
    </row>
    <row r="24" spans="1:15" ht="12.75">
      <c r="A24" s="41">
        <v>3</v>
      </c>
      <c r="B24" s="42">
        <v>700</v>
      </c>
      <c r="C24" s="52" t="s">
        <v>45</v>
      </c>
      <c r="D24" s="50">
        <v>350000</v>
      </c>
      <c r="E24" s="45" t="s">
        <v>46</v>
      </c>
      <c r="F24" s="50">
        <v>250000</v>
      </c>
      <c r="G24" s="50">
        <f>SUM(H24:N24)</f>
        <v>100000</v>
      </c>
      <c r="H24" s="50">
        <v>100000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f>SUM(D24-F24-G24)</f>
        <v>0</v>
      </c>
    </row>
    <row r="25" spans="1:15" ht="24">
      <c r="A25" s="41">
        <v>4</v>
      </c>
      <c r="B25" s="42">
        <v>801</v>
      </c>
      <c r="C25" s="52" t="s">
        <v>47</v>
      </c>
      <c r="D25" s="50">
        <v>150600</v>
      </c>
      <c r="E25" s="45" t="s">
        <v>30</v>
      </c>
      <c r="F25" s="50">
        <v>600</v>
      </c>
      <c r="G25" s="50">
        <f>SUM(H25:N25)</f>
        <v>150000</v>
      </c>
      <c r="H25" s="50">
        <v>150000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1">
        <f>SUM(D25-F25-G25)</f>
        <v>0</v>
      </c>
    </row>
    <row r="26" spans="1:15" ht="12.75">
      <c r="A26" s="41">
        <v>5</v>
      </c>
      <c r="B26" s="42">
        <v>926</v>
      </c>
      <c r="C26" s="52" t="s">
        <v>48</v>
      </c>
      <c r="D26" s="50">
        <v>12650</v>
      </c>
      <c r="E26" s="45">
        <v>2005</v>
      </c>
      <c r="F26" s="50">
        <v>0</v>
      </c>
      <c r="G26" s="50">
        <f>SUM(H26:N26)</f>
        <v>12650</v>
      </c>
      <c r="H26" s="50">
        <v>12650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1">
        <f>SUM(D26-F26-G26)</f>
        <v>0</v>
      </c>
    </row>
    <row r="27" spans="1:15" s="59" customFormat="1" ht="12.75">
      <c r="A27" s="54"/>
      <c r="B27" s="55"/>
      <c r="C27" s="60" t="s">
        <v>49</v>
      </c>
      <c r="D27" s="57">
        <f>SUM(D22:D26)</f>
        <v>643250</v>
      </c>
      <c r="E27" s="55" t="s">
        <v>26</v>
      </c>
      <c r="F27" s="57">
        <f aca="true" t="shared" si="4" ref="F27:O27">SUM(F22:F26)</f>
        <v>250600</v>
      </c>
      <c r="G27" s="57">
        <f t="shared" si="4"/>
        <v>392650</v>
      </c>
      <c r="H27" s="57">
        <f t="shared" si="4"/>
        <v>392650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8">
        <f t="shared" si="4"/>
        <v>0</v>
      </c>
    </row>
    <row r="28" spans="1:15" s="48" customFormat="1" ht="16.5" customHeight="1" thickBot="1">
      <c r="A28" s="62"/>
      <c r="B28" s="63"/>
      <c r="C28" s="63" t="s">
        <v>50</v>
      </c>
      <c r="D28" s="64">
        <f>SUM(D10,D20,D27)</f>
        <v>9986453</v>
      </c>
      <c r="E28" s="63" t="s">
        <v>26</v>
      </c>
      <c r="F28" s="64">
        <f aca="true" t="shared" si="5" ref="F28:O28">SUM(F10,F20,F27)</f>
        <v>1962870</v>
      </c>
      <c r="G28" s="64">
        <f t="shared" si="5"/>
        <v>4882090</v>
      </c>
      <c r="H28" s="64">
        <f t="shared" si="5"/>
        <v>2101006.75</v>
      </c>
      <c r="I28" s="64">
        <f t="shared" si="5"/>
        <v>0</v>
      </c>
      <c r="J28" s="64">
        <f t="shared" si="5"/>
        <v>1357078</v>
      </c>
      <c r="K28" s="64">
        <f t="shared" si="5"/>
        <v>359315</v>
      </c>
      <c r="L28" s="64">
        <f t="shared" si="5"/>
        <v>964500.25</v>
      </c>
      <c r="M28" s="64">
        <f t="shared" si="5"/>
        <v>88000</v>
      </c>
      <c r="N28" s="64">
        <f t="shared" si="5"/>
        <v>12190</v>
      </c>
      <c r="O28" s="65">
        <f t="shared" si="5"/>
        <v>3141493</v>
      </c>
    </row>
    <row r="29" ht="13.5" thickTop="1"/>
    <row r="30" spans="3:5" ht="12.75">
      <c r="C30" s="66" t="s">
        <v>51</v>
      </c>
      <c r="D30" s="67">
        <f>SUM(G28)-N28</f>
        <v>4869900</v>
      </c>
      <c r="E30" s="67"/>
    </row>
    <row r="31" spans="3:5" ht="12.75">
      <c r="C31" s="66" t="s">
        <v>52</v>
      </c>
      <c r="D31" s="67">
        <f>SUM(N28)</f>
        <v>12190</v>
      </c>
      <c r="E31" s="67"/>
    </row>
  </sheetData>
  <mergeCells count="13">
    <mergeCell ref="L1:N1"/>
    <mergeCell ref="A3:A4"/>
    <mergeCell ref="C3:C4"/>
    <mergeCell ref="G3:G4"/>
    <mergeCell ref="D3:D4"/>
    <mergeCell ref="E3:E4"/>
    <mergeCell ref="F3:F4"/>
    <mergeCell ref="B3:B4"/>
    <mergeCell ref="H3:N3"/>
    <mergeCell ref="D30:E30"/>
    <mergeCell ref="D31:E31"/>
    <mergeCell ref="O3:O4"/>
    <mergeCell ref="A2:O2"/>
  </mergeCells>
  <printOptions/>
  <pageMargins left="0.1968503937007874" right="0.1968503937007874" top="0.3937007874015748" bottom="0.3937007874015748" header="0.5118110236220472" footer="0.3937007874015748"/>
  <pageSetup horizontalDpi="300" verticalDpi="300" orientation="landscape" paperSize="9" scale="93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2005-12-15T10:11:13Z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