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Przychody i rozchody" sheetId="1" r:id="rId1"/>
    <sheet name="pożyczki i kredyty" sheetId="2" r:id="rId2"/>
    <sheet name="Pożycz.&quot;00&quot;" sheetId="3" r:id="rId3"/>
    <sheet name="Kredyt.&quot;00&quot;" sheetId="4" r:id="rId4"/>
    <sheet name="Pożycz.i kredyty" sheetId="5" r:id="rId5"/>
  </sheets>
  <definedNames/>
  <calcPr fullCalcOnLoad="1"/>
</workbook>
</file>

<file path=xl/sharedStrings.xml><?xml version="1.0" encoding="utf-8"?>
<sst xmlns="http://schemas.openxmlformats.org/spreadsheetml/2006/main" count="177" uniqueCount="99">
  <si>
    <t>Plan</t>
  </si>
  <si>
    <t>Wykonanie</t>
  </si>
  <si>
    <t>%</t>
  </si>
  <si>
    <t>Załącznik przychodów i rozchodów</t>
  </si>
  <si>
    <t>klasyfikacja</t>
  </si>
  <si>
    <t>Nazwa</t>
  </si>
  <si>
    <t>przychody</t>
  </si>
  <si>
    <t>rozchody</t>
  </si>
  <si>
    <t>-</t>
  </si>
  <si>
    <t>952</t>
  </si>
  <si>
    <t>Przychody z zaciągniętych pożyczek i kredytów na rynku krajowym</t>
  </si>
  <si>
    <t>992</t>
  </si>
  <si>
    <t>Spłata otrzymanych krajowych pożyczek i kredytów</t>
  </si>
  <si>
    <t>Razem</t>
  </si>
  <si>
    <t>SPŁATA POŻYCZEK I KREDYTÓW</t>
  </si>
  <si>
    <t>Nazwa pożyczkodawcy</t>
  </si>
  <si>
    <t>Przeznaczenie pożyczki/kredytu</t>
  </si>
  <si>
    <t>NFOŚiGW Warszawa</t>
  </si>
  <si>
    <t>466/2001/Wn2/OW-km/P</t>
  </si>
  <si>
    <t>Kanalizacja sanit.na ODJ 3 Maja - II etap</t>
  </si>
  <si>
    <t>WFOŚiGW Toruń</t>
  </si>
  <si>
    <t>PT00005/OW-km</t>
  </si>
  <si>
    <t>Kanalizacja sanit.na ODJ 3 Maja - I etap</t>
  </si>
  <si>
    <t>PT00033/OW-km</t>
  </si>
  <si>
    <t>PT02021/OZ-ogk</t>
  </si>
  <si>
    <t>Zakup pojemników do selektywnej zbiórki odpadów</t>
  </si>
  <si>
    <t>PT02020/OZ-bsk</t>
  </si>
  <si>
    <t>Budowa wysypiska śmieci - Kamionki</t>
  </si>
  <si>
    <t>Pożyczki</t>
  </si>
  <si>
    <t>Ogółem</t>
  </si>
  <si>
    <t>PKO O/Chełmża</t>
  </si>
  <si>
    <t>10205066-50382-310-13-1-II/69/98</t>
  </si>
  <si>
    <t>Budowa sali gimnastycznej</t>
  </si>
  <si>
    <t>WBK S.A. - Toruń</t>
  </si>
  <si>
    <t>210/R/98</t>
  </si>
  <si>
    <t>Bieżąca działalność</t>
  </si>
  <si>
    <t>BIG Bank - Toruń</t>
  </si>
  <si>
    <t>73/2000</t>
  </si>
  <si>
    <t>Oświata</t>
  </si>
  <si>
    <t>75/CWKT/01</t>
  </si>
  <si>
    <t>Bank Rozwoju Budownictwa Mieszkaniowego - Toruń</t>
  </si>
  <si>
    <t>12002566/26/2002</t>
  </si>
  <si>
    <t xml:space="preserve">Sieć wodociągowa </t>
  </si>
  <si>
    <t>BOŚ - Toruń</t>
  </si>
  <si>
    <t>78/01/ERT</t>
  </si>
  <si>
    <t>Kanalizacja sanitarna - II etap</t>
  </si>
  <si>
    <t>Kredyty</t>
  </si>
  <si>
    <t>Ogółem pożyczki i kredyty</t>
  </si>
  <si>
    <t>Spłata</t>
  </si>
  <si>
    <t>do sprawozdania za 2003 rok.</t>
  </si>
  <si>
    <t>Spłata odsetek</t>
  </si>
  <si>
    <t xml:space="preserve">Deficyt - </t>
  </si>
  <si>
    <t>Harmonogram spłaty zaciągniętych kredytów i pożyczek (na dzień 31.XII.2003r.)</t>
  </si>
  <si>
    <t>Nazwa pożyczki, kredytu</t>
  </si>
  <si>
    <t xml:space="preserve">Kredyt                 Pożyczka </t>
  </si>
  <si>
    <t>Nazwa banku</t>
  </si>
  <si>
    <t>Pierwotna kwota kredytu</t>
  </si>
  <si>
    <t>Kwota spłacona do końca 2003</t>
  </si>
  <si>
    <t>Spłata w 2003</t>
  </si>
  <si>
    <t>Kanalizacja sanitarna na ODJ 3-go Maja - II etap</t>
  </si>
  <si>
    <t>K</t>
  </si>
  <si>
    <t>Kanalizacja sanitarno - deszczowa na ODJ 3-go Maja - II etap</t>
  </si>
  <si>
    <t>P</t>
  </si>
  <si>
    <t>NFOŚiGW - Warszawa</t>
  </si>
  <si>
    <t>Kanalizacja sanitarna piętrowa z przyłączami - I etap - umorzono 70.000 zł pożyczki</t>
  </si>
  <si>
    <t>WFOŚiGW - Toruń</t>
  </si>
  <si>
    <t>Sala gimnastyczna</t>
  </si>
  <si>
    <t>PKO - Chełmża</t>
  </si>
  <si>
    <t xml:space="preserve">Kanalizacja sanitarno - grawitacyjna 3-go Maja - II etap - umorzono 105.000 zł pożyczki </t>
  </si>
  <si>
    <t>Działalność bieżąca</t>
  </si>
  <si>
    <t>WBK - Toruń</t>
  </si>
  <si>
    <t>Zadania wynikające z realizacji zadań Gminy z zakresu oświaty</t>
  </si>
  <si>
    <t xml:space="preserve">Bank Millennium - Toruń </t>
  </si>
  <si>
    <t>Sieć wodociągowa w ul. Puławskiego, Żeromskiego, Konopnickiej, Moniuszki</t>
  </si>
  <si>
    <t>BGK - Toruń</t>
  </si>
  <si>
    <t xml:space="preserve">Rozbudowa międzygminnego wysypiska smieci w Kamionkach Dużych - gmina Łysomice </t>
  </si>
  <si>
    <t>Razem:</t>
  </si>
  <si>
    <t>Kredyt zaciągnięty w 2003 roku:</t>
  </si>
  <si>
    <t>Zakup hydraulicznej prasy do belowania odpadów komunalnych</t>
  </si>
  <si>
    <t>Ogółem, w tym:</t>
  </si>
  <si>
    <t>STAN ZADŁUŻENIA Z TYTUŁU POŻYCZEK NA DZIEŃ 31.XII.03</t>
  </si>
  <si>
    <t>Nr pożyczki</t>
  </si>
  <si>
    <t>Wysokość pożyczki</t>
  </si>
  <si>
    <t>Stan zadłużenia na 31.XII.03</t>
  </si>
  <si>
    <t>Przeznaczenie pożyczki</t>
  </si>
  <si>
    <t>PT03017/OZ-znk</t>
  </si>
  <si>
    <t>Zakup hydraulicznej prasy komunalnej do belowania odpadów</t>
  </si>
  <si>
    <t>PT03015/OZ-sk</t>
  </si>
  <si>
    <t>STAN ZADŁUŻENIA Z TYTUŁU KREDYTÓW NA DZIEŃ 31.XI.03</t>
  </si>
  <si>
    <t>Nazwa kredytodawcy</t>
  </si>
  <si>
    <t xml:space="preserve">Nr krdytu </t>
  </si>
  <si>
    <t>Wysokość kredytu</t>
  </si>
  <si>
    <t>Przeznaczenie kredytu</t>
  </si>
  <si>
    <t>142/03/K/O/T</t>
  </si>
  <si>
    <t xml:space="preserve">Nr pożyczki/kredytu </t>
  </si>
  <si>
    <t>Załącznik Nr 9</t>
  </si>
  <si>
    <t>Załącznik Nr 9a                                                            do sprawozdania za 2003 rok.</t>
  </si>
  <si>
    <t>Załącznik Nr 9b                                                            do sprawozdania za 2003 rok.</t>
  </si>
  <si>
    <t>Załącznik Nr 9c                                                            do sprawozdania za 2003 rok.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</si>
</sst>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d\-mm"/>
    <numFmt numFmtId="174" formatCode="#,##0.00\ &quot;zł&quot;"/>
    <numFmt numFmtId="175" formatCode="0.E+00"/>
    <numFmt numFmtId="176" formatCode="#,##0.0"/>
    <numFmt numFmtId="177" formatCode="#,##0.0000"/>
    <numFmt numFmtId="178" formatCode="yyyy\-mm\-dd"/>
    <numFmt numFmtId="179" formatCode="#,##0.00_ ;\-#,##0.00\ 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9"/>
      <name val="Arial CE"/>
      <family val="2"/>
    </font>
    <font>
      <b/>
      <i/>
      <sz val="16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b/>
      <i/>
      <sz val="8"/>
      <name val="Bookman Old Style"/>
      <family val="1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172" fontId="0" fillId="0" borderId="14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172" fontId="5" fillId="2" borderId="16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172" fontId="4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0" fontId="14" fillId="2" borderId="1" xfId="0" applyFont="1" applyFill="1" applyBorder="1" applyAlignment="1">
      <alignment wrapText="1"/>
    </xf>
    <xf numFmtId="4" fontId="14" fillId="2" borderId="1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3" fontId="0" fillId="0" borderId="3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42.25390625" style="0" customWidth="1"/>
    <col min="3" max="3" width="13.25390625" style="0" customWidth="1"/>
    <col min="4" max="4" width="15.625" style="0" customWidth="1"/>
    <col min="5" max="5" width="10.875" style="0" customWidth="1"/>
    <col min="6" max="6" width="13.375" style="0" customWidth="1"/>
    <col min="7" max="7" width="15.00390625" style="0" customWidth="1"/>
    <col min="8" max="8" width="9.625" style="0" customWidth="1"/>
  </cols>
  <sheetData>
    <row r="1" spans="6:8" ht="12.75">
      <c r="F1" s="61" t="s">
        <v>95</v>
      </c>
      <c r="G1" s="61"/>
      <c r="H1" s="61"/>
    </row>
    <row r="2" spans="6:8" ht="12.75">
      <c r="F2" s="61" t="s">
        <v>49</v>
      </c>
      <c r="G2" s="61"/>
      <c r="H2" s="61"/>
    </row>
    <row r="3" spans="6:8" ht="12.75">
      <c r="F3" s="9"/>
      <c r="G3" s="9"/>
      <c r="H3" s="9"/>
    </row>
    <row r="4" spans="6:8" ht="12.75">
      <c r="F4" s="9"/>
      <c r="G4" s="9"/>
      <c r="H4" s="9"/>
    </row>
    <row r="5" spans="1:8" ht="20.25">
      <c r="A5" s="64" t="s">
        <v>3</v>
      </c>
      <c r="B5" s="64"/>
      <c r="C5" s="64"/>
      <c r="D5" s="64"/>
      <c r="E5" s="64"/>
      <c r="F5" s="64"/>
      <c r="G5" s="64"/>
      <c r="H5" s="64"/>
    </row>
    <row r="6" spans="1:8" ht="20.25">
      <c r="A6" s="10"/>
      <c r="B6" s="10"/>
      <c r="C6" s="10"/>
      <c r="D6" s="10"/>
      <c r="E6" s="10"/>
      <c r="F6" s="10"/>
      <c r="G6" s="10"/>
      <c r="H6" s="10"/>
    </row>
    <row r="7" spans="1:2" ht="12.75">
      <c r="A7" t="s">
        <v>51</v>
      </c>
      <c r="B7" s="34">
        <v>126974</v>
      </c>
    </row>
    <row r="8" ht="13.5" thickBot="1"/>
    <row r="9" spans="1:8" ht="16.5" thickTop="1">
      <c r="A9" s="65" t="s">
        <v>4</v>
      </c>
      <c r="B9" s="67" t="s">
        <v>5</v>
      </c>
      <c r="C9" s="69" t="s">
        <v>6</v>
      </c>
      <c r="D9" s="70"/>
      <c r="E9" s="72"/>
      <c r="F9" s="69" t="s">
        <v>7</v>
      </c>
      <c r="G9" s="70"/>
      <c r="H9" s="71"/>
    </row>
    <row r="10" spans="1:8" ht="32.25" thickBot="1">
      <c r="A10" s="66"/>
      <c r="B10" s="68"/>
      <c r="C10" s="11" t="s">
        <v>0</v>
      </c>
      <c r="D10" s="12" t="s">
        <v>1</v>
      </c>
      <c r="E10" s="12" t="s">
        <v>2</v>
      </c>
      <c r="F10" s="12" t="s">
        <v>0</v>
      </c>
      <c r="G10" s="12" t="s">
        <v>1</v>
      </c>
      <c r="H10" s="13" t="s">
        <v>2</v>
      </c>
    </row>
    <row r="11" spans="1:8" ht="15.75" customHeight="1" thickTop="1">
      <c r="A11" s="14"/>
      <c r="B11" s="15"/>
      <c r="C11" s="18"/>
      <c r="D11" s="19"/>
      <c r="E11" s="27"/>
      <c r="F11" s="19"/>
      <c r="G11" s="19"/>
      <c r="H11" s="24"/>
    </row>
    <row r="12" spans="1:8" ht="31.5" customHeight="1">
      <c r="A12" s="14" t="s">
        <v>9</v>
      </c>
      <c r="B12" s="15" t="s">
        <v>10</v>
      </c>
      <c r="C12" s="18">
        <v>1274449</v>
      </c>
      <c r="D12" s="19">
        <v>948320</v>
      </c>
      <c r="E12" s="27">
        <f>SUM(D12/C12)</f>
        <v>0.7441019609258589</v>
      </c>
      <c r="F12" s="19" t="s">
        <v>8</v>
      </c>
      <c r="G12" s="19" t="s">
        <v>8</v>
      </c>
      <c r="H12" s="24" t="s">
        <v>8</v>
      </c>
    </row>
    <row r="13" spans="1:8" ht="13.5" customHeight="1">
      <c r="A13" s="14"/>
      <c r="B13" s="15"/>
      <c r="C13" s="18"/>
      <c r="D13" s="19"/>
      <c r="E13" s="27"/>
      <c r="F13" s="19"/>
      <c r="G13" s="19"/>
      <c r="H13" s="24"/>
    </row>
    <row r="14" spans="1:8" ht="31.5" customHeight="1">
      <c r="A14" s="16" t="s">
        <v>11</v>
      </c>
      <c r="B14" s="17" t="s">
        <v>12</v>
      </c>
      <c r="C14" s="20">
        <v>636309</v>
      </c>
      <c r="D14" s="21">
        <v>636309</v>
      </c>
      <c r="E14" s="27">
        <f>SUM(D14/C14)</f>
        <v>1</v>
      </c>
      <c r="F14" s="21">
        <v>793000</v>
      </c>
      <c r="G14" s="21">
        <v>792196</v>
      </c>
      <c r="H14" s="25">
        <f>SUM(G14/F14)</f>
        <v>0.9989861286254729</v>
      </c>
    </row>
    <row r="15" spans="1:8" ht="16.5" customHeight="1" thickBot="1">
      <c r="A15" s="16"/>
      <c r="B15" s="17"/>
      <c r="C15" s="20"/>
      <c r="D15" s="21"/>
      <c r="E15" s="28"/>
      <c r="F15" s="21"/>
      <c r="G15" s="21"/>
      <c r="H15" s="25"/>
    </row>
    <row r="16" spans="1:8" ht="31.5" customHeight="1" thickBot="1" thickTop="1">
      <c r="A16" s="62" t="s">
        <v>13</v>
      </c>
      <c r="B16" s="63"/>
      <c r="C16" s="22">
        <f>SUM(C11:C15)</f>
        <v>1910758</v>
      </c>
      <c r="D16" s="22">
        <f>SUM(D11:D15)</f>
        <v>1584629</v>
      </c>
      <c r="E16" s="29">
        <f>SUM(D16/C16)</f>
        <v>0.8293195684644523</v>
      </c>
      <c r="F16" s="22">
        <f>SUM(F11:F15)</f>
        <v>793000</v>
      </c>
      <c r="G16" s="23">
        <f>SUM(G11:G15)</f>
        <v>792196</v>
      </c>
      <c r="H16" s="26">
        <f>SUM(G16/F16)</f>
        <v>0.9989861286254729</v>
      </c>
    </row>
    <row r="17" ht="13.5" thickTop="1"/>
  </sheetData>
  <mergeCells count="8">
    <mergeCell ref="F1:H1"/>
    <mergeCell ref="F2:H2"/>
    <mergeCell ref="A16:B16"/>
    <mergeCell ref="A5:H5"/>
    <mergeCell ref="A9:A10"/>
    <mergeCell ref="B9:B10"/>
    <mergeCell ref="F9:H9"/>
    <mergeCell ref="C9:E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23.00390625" style="1" customWidth="1"/>
    <col min="3" max="4" width="14.75390625" style="1" customWidth="1"/>
    <col min="5" max="16384" width="9.125" style="1" customWidth="1"/>
  </cols>
  <sheetData>
    <row r="2" spans="1:3" ht="12.75">
      <c r="A2" s="4"/>
      <c r="B2" s="4"/>
      <c r="C2" s="4"/>
    </row>
    <row r="3" spans="1:4" ht="15.75">
      <c r="A3" s="80" t="s">
        <v>14</v>
      </c>
      <c r="B3" s="80"/>
      <c r="C3" s="80"/>
      <c r="D3" s="80"/>
    </row>
    <row r="4" spans="1:3" ht="15.75">
      <c r="A4" s="30"/>
      <c r="B4" s="30"/>
      <c r="C4" s="30"/>
    </row>
    <row r="6" spans="1:4" ht="12.75">
      <c r="A6" s="2" t="s">
        <v>15</v>
      </c>
      <c r="B6" s="73" t="s">
        <v>94</v>
      </c>
      <c r="C6" s="2" t="s">
        <v>48</v>
      </c>
      <c r="D6" s="2" t="s">
        <v>50</v>
      </c>
    </row>
    <row r="7" spans="1:4" ht="12.75">
      <c r="A7" s="2" t="s">
        <v>16</v>
      </c>
      <c r="B7" s="74"/>
      <c r="C7" s="2">
        <v>2003</v>
      </c>
      <c r="D7" s="2">
        <v>2003</v>
      </c>
    </row>
    <row r="8" spans="1:4" ht="12.75">
      <c r="A8" s="5" t="s">
        <v>17</v>
      </c>
      <c r="B8" s="75" t="s">
        <v>18</v>
      </c>
      <c r="C8" s="78">
        <v>84000</v>
      </c>
      <c r="D8" s="78">
        <v>2758</v>
      </c>
    </row>
    <row r="9" spans="1:4" ht="12.75">
      <c r="A9" s="7" t="s">
        <v>19</v>
      </c>
      <c r="B9" s="76"/>
      <c r="C9" s="79"/>
      <c r="D9" s="79"/>
    </row>
    <row r="10" spans="1:4" ht="12.75">
      <c r="A10" s="5" t="s">
        <v>20</v>
      </c>
      <c r="B10" s="75" t="s">
        <v>21</v>
      </c>
      <c r="C10" s="78">
        <v>25000</v>
      </c>
      <c r="D10" s="78">
        <v>3500</v>
      </c>
    </row>
    <row r="11" spans="1:4" ht="12.75">
      <c r="A11" s="8" t="s">
        <v>22</v>
      </c>
      <c r="B11" s="77"/>
      <c r="C11" s="79"/>
      <c r="D11" s="79"/>
    </row>
    <row r="12" spans="1:4" ht="12.75">
      <c r="A12" s="5" t="s">
        <v>20</v>
      </c>
      <c r="B12" s="75" t="s">
        <v>23</v>
      </c>
      <c r="C12" s="78">
        <v>90000</v>
      </c>
      <c r="D12" s="78">
        <v>7628</v>
      </c>
    </row>
    <row r="13" spans="1:4" ht="12.75">
      <c r="A13" s="7" t="s">
        <v>19</v>
      </c>
      <c r="B13" s="77"/>
      <c r="C13" s="79"/>
      <c r="D13" s="79"/>
    </row>
    <row r="14" spans="1:4" ht="12.75">
      <c r="A14" s="5" t="s">
        <v>20</v>
      </c>
      <c r="B14" s="75" t="s">
        <v>24</v>
      </c>
      <c r="C14" s="78">
        <v>4100</v>
      </c>
      <c r="D14" s="78">
        <v>3493</v>
      </c>
    </row>
    <row r="15" spans="1:4" ht="25.5">
      <c r="A15" s="8" t="s">
        <v>25</v>
      </c>
      <c r="B15" s="77"/>
      <c r="C15" s="79"/>
      <c r="D15" s="79"/>
    </row>
    <row r="16" spans="1:4" ht="12.75">
      <c r="A16" s="5" t="s">
        <v>20</v>
      </c>
      <c r="B16" s="75" t="s">
        <v>26</v>
      </c>
      <c r="C16" s="78">
        <v>25000</v>
      </c>
      <c r="D16" s="78">
        <v>3500</v>
      </c>
    </row>
    <row r="17" spans="1:4" ht="12.75">
      <c r="A17" s="8" t="s">
        <v>27</v>
      </c>
      <c r="B17" s="77"/>
      <c r="C17" s="79"/>
      <c r="D17" s="79"/>
    </row>
    <row r="18" spans="1:4" ht="12.75">
      <c r="A18" s="3" t="s">
        <v>28</v>
      </c>
      <c r="B18" s="6"/>
      <c r="C18" s="18">
        <f>SUM(C8,C10,C12,C14,C16)</f>
        <v>228100</v>
      </c>
      <c r="D18" s="18">
        <f>SUM(D8,D10,D12,D14,D16)</f>
        <v>20879</v>
      </c>
    </row>
    <row r="19" spans="1:4" ht="12.75">
      <c r="A19" s="2" t="s">
        <v>29</v>
      </c>
      <c r="B19" s="31"/>
      <c r="C19" s="32">
        <f>SUM(C18:C18)</f>
        <v>228100</v>
      </c>
      <c r="D19" s="32">
        <f>SUM(D18:D18)</f>
        <v>20879</v>
      </c>
    </row>
    <row r="20" spans="1:4" ht="12.75">
      <c r="A20" s="5" t="s">
        <v>30</v>
      </c>
      <c r="B20" s="75" t="s">
        <v>31</v>
      </c>
      <c r="C20" s="78">
        <v>139200</v>
      </c>
      <c r="D20" s="78">
        <v>8995</v>
      </c>
    </row>
    <row r="21" spans="1:4" ht="12.75">
      <c r="A21" s="7" t="s">
        <v>32</v>
      </c>
      <c r="B21" s="76"/>
      <c r="C21" s="79"/>
      <c r="D21" s="79"/>
    </row>
    <row r="22" spans="1:4" ht="12.75">
      <c r="A22" s="5" t="s">
        <v>33</v>
      </c>
      <c r="B22" s="75" t="s">
        <v>34</v>
      </c>
      <c r="C22" s="78">
        <v>89000</v>
      </c>
      <c r="D22" s="78">
        <v>2324</v>
      </c>
    </row>
    <row r="23" spans="1:4" ht="12.75">
      <c r="A23" s="8" t="s">
        <v>35</v>
      </c>
      <c r="B23" s="77"/>
      <c r="C23" s="79"/>
      <c r="D23" s="79"/>
    </row>
    <row r="24" spans="1:4" ht="12.75">
      <c r="A24" s="5" t="s">
        <v>36</v>
      </c>
      <c r="B24" s="75" t="s">
        <v>37</v>
      </c>
      <c r="C24" s="78">
        <v>114240</v>
      </c>
      <c r="D24" s="78">
        <v>10814</v>
      </c>
    </row>
    <row r="25" spans="1:4" ht="12.75">
      <c r="A25" s="7" t="s">
        <v>38</v>
      </c>
      <c r="B25" s="77"/>
      <c r="C25" s="79"/>
      <c r="D25" s="79"/>
    </row>
    <row r="26" spans="1:4" ht="12.75">
      <c r="A26" s="5" t="s">
        <v>36</v>
      </c>
      <c r="B26" s="75" t="s">
        <v>39</v>
      </c>
      <c r="C26" s="78">
        <v>100000</v>
      </c>
      <c r="D26" s="78">
        <v>7490</v>
      </c>
    </row>
    <row r="27" spans="1:4" ht="12.75">
      <c r="A27" s="8" t="s">
        <v>35</v>
      </c>
      <c r="B27" s="77"/>
      <c r="C27" s="79"/>
      <c r="D27" s="79"/>
    </row>
    <row r="28" spans="1:4" ht="25.5">
      <c r="A28" s="5" t="s">
        <v>40</v>
      </c>
      <c r="B28" s="75" t="s">
        <v>41</v>
      </c>
      <c r="C28" s="78">
        <v>36656</v>
      </c>
      <c r="D28" s="78">
        <v>3071</v>
      </c>
    </row>
    <row r="29" spans="1:4" ht="12.75">
      <c r="A29" s="8" t="s">
        <v>42</v>
      </c>
      <c r="B29" s="77"/>
      <c r="C29" s="79"/>
      <c r="D29" s="79"/>
    </row>
    <row r="30" spans="1:4" ht="12.75">
      <c r="A30" s="7" t="s">
        <v>43</v>
      </c>
      <c r="B30" s="75" t="s">
        <v>44</v>
      </c>
      <c r="C30" s="78">
        <v>85000</v>
      </c>
      <c r="D30" s="78">
        <v>9587</v>
      </c>
    </row>
    <row r="31" spans="1:4" ht="12.75">
      <c r="A31" s="7" t="s">
        <v>45</v>
      </c>
      <c r="B31" s="77"/>
      <c r="C31" s="79"/>
      <c r="D31" s="79"/>
    </row>
    <row r="32" spans="1:4" ht="12.75">
      <c r="A32" s="3" t="s">
        <v>46</v>
      </c>
      <c r="B32" s="6"/>
      <c r="C32" s="18">
        <f>SUM(C20,C22,C24,C26,C28,C30)</f>
        <v>564096</v>
      </c>
      <c r="D32" s="18">
        <f>SUM(D20,D22,D24,D26,D28,D30)</f>
        <v>42281</v>
      </c>
    </row>
    <row r="33" spans="1:4" ht="12.75">
      <c r="A33" s="2" t="s">
        <v>29</v>
      </c>
      <c r="B33" s="31"/>
      <c r="C33" s="32">
        <f>SUM(C32:C32)</f>
        <v>564096</v>
      </c>
      <c r="D33" s="32">
        <f>SUM(D32:D32)</f>
        <v>42281</v>
      </c>
    </row>
    <row r="34" spans="1:4" ht="12.75">
      <c r="A34" s="6" t="s">
        <v>47</v>
      </c>
      <c r="B34" s="6"/>
      <c r="C34" s="18">
        <f>SUM(C18,C32)</f>
        <v>792196</v>
      </c>
      <c r="D34" s="18">
        <f>SUM(D18,D32)</f>
        <v>63160</v>
      </c>
    </row>
    <row r="35" spans="1:4" ht="12.75">
      <c r="A35" s="31" t="s">
        <v>13</v>
      </c>
      <c r="B35" s="31"/>
      <c r="C35" s="32">
        <f>SUM(C19,C33)</f>
        <v>792196</v>
      </c>
      <c r="D35" s="32">
        <f>SUM(D19,D33)</f>
        <v>63160</v>
      </c>
    </row>
  </sheetData>
  <mergeCells count="35">
    <mergeCell ref="C26:C27"/>
    <mergeCell ref="C28:C29"/>
    <mergeCell ref="C30:C31"/>
    <mergeCell ref="A3:D3"/>
    <mergeCell ref="D22:D23"/>
    <mergeCell ref="D24:D25"/>
    <mergeCell ref="C8:C9"/>
    <mergeCell ref="C10:C11"/>
    <mergeCell ref="C12:C13"/>
    <mergeCell ref="C14:C15"/>
    <mergeCell ref="C16:C17"/>
    <mergeCell ref="C20:C21"/>
    <mergeCell ref="C22:C23"/>
    <mergeCell ref="C24:C25"/>
    <mergeCell ref="D26:D27"/>
    <mergeCell ref="D28:D29"/>
    <mergeCell ref="D30:D31"/>
    <mergeCell ref="D16:D17"/>
    <mergeCell ref="D20:D21"/>
    <mergeCell ref="D8:D9"/>
    <mergeCell ref="D10:D11"/>
    <mergeCell ref="D12:D13"/>
    <mergeCell ref="D14:D15"/>
    <mergeCell ref="B24:B25"/>
    <mergeCell ref="B26:B27"/>
    <mergeCell ref="B28:B29"/>
    <mergeCell ref="B30:B31"/>
    <mergeCell ref="B14:B15"/>
    <mergeCell ref="B16:B17"/>
    <mergeCell ref="B20:B21"/>
    <mergeCell ref="B22:B23"/>
    <mergeCell ref="B6:B7"/>
    <mergeCell ref="B8:B9"/>
    <mergeCell ref="B10:B11"/>
    <mergeCell ref="B12:B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9.00390625" defaultRowHeight="12.75"/>
  <cols>
    <col min="1" max="1" width="37.875" style="1" customWidth="1"/>
    <col min="2" max="2" width="21.875" style="1" customWidth="1"/>
    <col min="3" max="4" width="14.875" style="1" customWidth="1"/>
    <col min="5" max="16384" width="9.125" style="1" customWidth="1"/>
  </cols>
  <sheetData>
    <row r="2" spans="1:6" ht="48" customHeight="1">
      <c r="A2" s="4"/>
      <c r="B2" s="4"/>
      <c r="C2" s="81" t="s">
        <v>96</v>
      </c>
      <c r="D2" s="81"/>
      <c r="E2" s="37"/>
      <c r="F2" s="37"/>
    </row>
    <row r="3" spans="1:4" ht="15.75">
      <c r="A3" s="80" t="s">
        <v>80</v>
      </c>
      <c r="B3" s="80"/>
      <c r="C3" s="80"/>
      <c r="D3" s="82"/>
    </row>
    <row r="4" spans="1:3" ht="15.75">
      <c r="A4" s="30"/>
      <c r="B4" s="30"/>
      <c r="C4" s="30"/>
    </row>
    <row r="6" spans="1:4" ht="12.75">
      <c r="A6" s="2" t="s">
        <v>15</v>
      </c>
      <c r="B6" s="73" t="s">
        <v>81</v>
      </c>
      <c r="C6" s="73" t="s">
        <v>82</v>
      </c>
      <c r="D6" s="73" t="s">
        <v>83</v>
      </c>
    </row>
    <row r="7" spans="1:4" ht="27" customHeight="1">
      <c r="A7" s="2" t="s">
        <v>84</v>
      </c>
      <c r="B7" s="74"/>
      <c r="C7" s="74"/>
      <c r="D7" s="74"/>
    </row>
    <row r="8" spans="1:4" ht="12.75">
      <c r="A8" s="5" t="s">
        <v>17</v>
      </c>
      <c r="B8" s="75" t="s">
        <v>18</v>
      </c>
      <c r="C8" s="20">
        <v>337200</v>
      </c>
      <c r="D8" s="20">
        <v>169200</v>
      </c>
    </row>
    <row r="9" spans="1:4" ht="12.75">
      <c r="A9" s="7" t="s">
        <v>19</v>
      </c>
      <c r="B9" s="76"/>
      <c r="C9" s="60"/>
      <c r="D9" s="60"/>
    </row>
    <row r="10" spans="1:4" ht="12.75">
      <c r="A10" s="5" t="s">
        <v>20</v>
      </c>
      <c r="B10" s="75" t="s">
        <v>24</v>
      </c>
      <c r="C10" s="20">
        <v>32764</v>
      </c>
      <c r="D10" s="20">
        <v>28664</v>
      </c>
    </row>
    <row r="11" spans="1:4" ht="25.5">
      <c r="A11" s="8" t="s">
        <v>25</v>
      </c>
      <c r="B11" s="77"/>
      <c r="C11" s="33"/>
      <c r="D11" s="33"/>
    </row>
    <row r="12" spans="1:4" ht="12.75">
      <c r="A12" s="5" t="s">
        <v>20</v>
      </c>
      <c r="B12" s="75" t="s">
        <v>26</v>
      </c>
      <c r="C12" s="60">
        <v>184215</v>
      </c>
      <c r="D12" s="60">
        <v>159215</v>
      </c>
    </row>
    <row r="13" spans="1:4" ht="12.75">
      <c r="A13" s="8" t="s">
        <v>27</v>
      </c>
      <c r="B13" s="77"/>
      <c r="C13" s="60"/>
      <c r="D13" s="60"/>
    </row>
    <row r="14" spans="1:4" ht="12.75">
      <c r="A14" s="5" t="s">
        <v>20</v>
      </c>
      <c r="B14" s="75" t="s">
        <v>85</v>
      </c>
      <c r="C14" s="20">
        <v>16488</v>
      </c>
      <c r="D14" s="20">
        <v>16488</v>
      </c>
    </row>
    <row r="15" spans="1:4" ht="25.5">
      <c r="A15" s="7" t="s">
        <v>86</v>
      </c>
      <c r="B15" s="77"/>
      <c r="C15" s="33"/>
      <c r="D15" s="33"/>
    </row>
    <row r="16" spans="1:4" ht="12.75">
      <c r="A16" s="5" t="s">
        <v>20</v>
      </c>
      <c r="B16" s="75" t="s">
        <v>87</v>
      </c>
      <c r="C16" s="20">
        <v>31832</v>
      </c>
      <c r="D16" s="20">
        <v>31832</v>
      </c>
    </row>
    <row r="17" spans="1:4" ht="25.5">
      <c r="A17" s="8" t="s">
        <v>25</v>
      </c>
      <c r="B17" s="77"/>
      <c r="C17" s="33"/>
      <c r="D17" s="33"/>
    </row>
    <row r="18" spans="1:4" ht="12.75">
      <c r="A18" s="3" t="s">
        <v>28</v>
      </c>
      <c r="B18" s="6"/>
      <c r="C18" s="18">
        <f>SUM(C8,C10,C12,C14,C16)</f>
        <v>602499</v>
      </c>
      <c r="D18" s="18">
        <f>SUM(D8,D10,D12,D14,D16)</f>
        <v>405399</v>
      </c>
    </row>
    <row r="19" spans="1:4" ht="12.75">
      <c r="A19" s="2" t="s">
        <v>29</v>
      </c>
      <c r="B19" s="31"/>
      <c r="C19" s="32">
        <f>SUM(C18)</f>
        <v>602499</v>
      </c>
      <c r="D19" s="32">
        <f>SUM(D18)</f>
        <v>405399</v>
      </c>
    </row>
  </sheetData>
  <mergeCells count="10">
    <mergeCell ref="C2:D2"/>
    <mergeCell ref="B16:B17"/>
    <mergeCell ref="B8:B9"/>
    <mergeCell ref="B12:B13"/>
    <mergeCell ref="B14:B15"/>
    <mergeCell ref="D6:D7"/>
    <mergeCell ref="C6:C7"/>
    <mergeCell ref="A3:D3"/>
    <mergeCell ref="B10:B11"/>
    <mergeCell ref="B6:B7"/>
  </mergeCells>
  <printOptions/>
  <pageMargins left="0.7874015748031497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1" sqref="A1"/>
    </sheetView>
  </sheetViews>
  <sheetFormatPr defaultColWidth="9.00390625" defaultRowHeight="12.75"/>
  <cols>
    <col min="1" max="1" width="37.875" style="1" customWidth="1"/>
    <col min="2" max="2" width="21.875" style="1" customWidth="1"/>
    <col min="3" max="4" width="14.875" style="1" customWidth="1"/>
    <col min="5" max="16384" width="9.125" style="1" customWidth="1"/>
  </cols>
  <sheetData>
    <row r="2" spans="1:5" ht="45" customHeight="1">
      <c r="A2" s="4"/>
      <c r="B2" s="4"/>
      <c r="C2" s="81" t="s">
        <v>97</v>
      </c>
      <c r="D2" s="81"/>
      <c r="E2" s="37"/>
    </row>
    <row r="3" spans="1:4" ht="15.75">
      <c r="A3" s="80" t="s">
        <v>88</v>
      </c>
      <c r="B3" s="80"/>
      <c r="C3" s="80"/>
      <c r="D3" s="82"/>
    </row>
    <row r="4" spans="1:3" ht="15.75">
      <c r="A4" s="30"/>
      <c r="B4" s="30"/>
      <c r="C4" s="30"/>
    </row>
    <row r="6" spans="1:4" ht="12.75">
      <c r="A6" s="2" t="s">
        <v>89</v>
      </c>
      <c r="B6" s="73" t="s">
        <v>90</v>
      </c>
      <c r="C6" s="73" t="s">
        <v>91</v>
      </c>
      <c r="D6" s="73" t="s">
        <v>83</v>
      </c>
    </row>
    <row r="7" spans="1:4" ht="27.75" customHeight="1">
      <c r="A7" s="2" t="s">
        <v>92</v>
      </c>
      <c r="B7" s="74"/>
      <c r="C7" s="74"/>
      <c r="D7" s="74"/>
    </row>
    <row r="8" spans="1:4" ht="12.75">
      <c r="A8" s="5" t="s">
        <v>30</v>
      </c>
      <c r="B8" s="75" t="s">
        <v>31</v>
      </c>
      <c r="C8" s="20">
        <v>500000</v>
      </c>
      <c r="D8" s="20">
        <v>69600</v>
      </c>
    </row>
    <row r="9" spans="1:4" ht="12.75">
      <c r="A9" s="7" t="s">
        <v>32</v>
      </c>
      <c r="B9" s="76"/>
      <c r="C9" s="60"/>
      <c r="D9" s="60"/>
    </row>
    <row r="10" spans="1:4" ht="12.75">
      <c r="A10" s="5" t="s">
        <v>36</v>
      </c>
      <c r="B10" s="75" t="s">
        <v>37</v>
      </c>
      <c r="C10" s="20">
        <v>400000</v>
      </c>
      <c r="D10" s="20">
        <v>95360</v>
      </c>
    </row>
    <row r="11" spans="1:4" ht="12.75">
      <c r="A11" s="7" t="s">
        <v>38</v>
      </c>
      <c r="B11" s="77"/>
      <c r="C11" s="33"/>
      <c r="D11" s="33"/>
    </row>
    <row r="12" spans="1:4" ht="12.75">
      <c r="A12" s="5" t="s">
        <v>36</v>
      </c>
      <c r="B12" s="75" t="s">
        <v>39</v>
      </c>
      <c r="C12" s="20">
        <v>300000</v>
      </c>
      <c r="D12" s="20">
        <v>150000</v>
      </c>
    </row>
    <row r="13" spans="1:4" ht="12.75">
      <c r="A13" s="8" t="s">
        <v>35</v>
      </c>
      <c r="B13" s="77"/>
      <c r="C13" s="33"/>
      <c r="D13" s="33"/>
    </row>
    <row r="14" spans="1:4" ht="25.5">
      <c r="A14" s="5" t="s">
        <v>40</v>
      </c>
      <c r="B14" s="75" t="s">
        <v>41</v>
      </c>
      <c r="C14" s="20">
        <v>110000</v>
      </c>
      <c r="D14" s="20">
        <v>73344</v>
      </c>
    </row>
    <row r="15" spans="1:4" ht="12.75">
      <c r="A15" s="8" t="s">
        <v>42</v>
      </c>
      <c r="B15" s="77"/>
      <c r="C15" s="33"/>
      <c r="D15" s="33"/>
    </row>
    <row r="16" spans="1:4" ht="12.75">
      <c r="A16" s="5" t="s">
        <v>43</v>
      </c>
      <c r="B16" s="75" t="s">
        <v>44</v>
      </c>
      <c r="C16" s="60">
        <v>295000</v>
      </c>
      <c r="D16" s="60">
        <v>95000</v>
      </c>
    </row>
    <row r="17" spans="1:4" ht="12.75">
      <c r="A17" s="8" t="s">
        <v>45</v>
      </c>
      <c r="B17" s="77"/>
      <c r="C17" s="60"/>
      <c r="D17" s="60"/>
    </row>
    <row r="18" spans="1:4" ht="12.75">
      <c r="A18" s="5" t="s">
        <v>43</v>
      </c>
      <c r="B18" s="75" t="s">
        <v>93</v>
      </c>
      <c r="C18" s="20">
        <v>900000</v>
      </c>
      <c r="D18" s="20">
        <v>900000</v>
      </c>
    </row>
    <row r="19" spans="1:4" ht="12.75">
      <c r="A19" s="8" t="s">
        <v>35</v>
      </c>
      <c r="B19" s="77"/>
      <c r="C19" s="33"/>
      <c r="D19" s="33"/>
    </row>
    <row r="20" spans="1:4" ht="12.75">
      <c r="A20" s="3" t="s">
        <v>46</v>
      </c>
      <c r="B20" s="6"/>
      <c r="C20" s="18">
        <f>SUM(C8,C10,C12,C14,C16,C18)</f>
        <v>2505000</v>
      </c>
      <c r="D20" s="18">
        <f>SUM(D8,D10,D12,D14,D16,D18)</f>
        <v>1383304</v>
      </c>
    </row>
    <row r="21" spans="1:4" ht="12.75">
      <c r="A21" s="2" t="s">
        <v>29</v>
      </c>
      <c r="B21" s="31"/>
      <c r="C21" s="32">
        <f>SUM(C20)</f>
        <v>2505000</v>
      </c>
      <c r="D21" s="32">
        <f>SUM(D20)</f>
        <v>1383304</v>
      </c>
    </row>
  </sheetData>
  <mergeCells count="11">
    <mergeCell ref="B14:B15"/>
    <mergeCell ref="B16:B17"/>
    <mergeCell ref="B18:B19"/>
    <mergeCell ref="C2:D2"/>
    <mergeCell ref="B6:B7"/>
    <mergeCell ref="C6:C7"/>
    <mergeCell ref="D6:D7"/>
    <mergeCell ref="A3:D3"/>
    <mergeCell ref="B8:B9"/>
    <mergeCell ref="B10:B11"/>
    <mergeCell ref="B12:B13"/>
  </mergeCells>
  <printOptions/>
  <pageMargins left="0.7874015748031497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35" customWidth="1"/>
    <col min="2" max="2" width="28.125" style="35" customWidth="1"/>
    <col min="3" max="3" width="6.75390625" style="35" customWidth="1"/>
    <col min="4" max="4" width="12.125" style="35" customWidth="1"/>
    <col min="5" max="6" width="10.00390625" style="35" customWidth="1"/>
    <col min="7" max="12" width="8.75390625" style="35" customWidth="1"/>
    <col min="13" max="13" width="7.875" style="35" customWidth="1"/>
    <col min="14" max="14" width="7.00390625" style="35" customWidth="1"/>
    <col min="15" max="15" width="10.125" style="35" customWidth="1"/>
    <col min="16" max="16384" width="9.125" style="35" customWidth="1"/>
  </cols>
  <sheetData>
    <row r="1" spans="10:14" ht="50.25" customHeight="1">
      <c r="J1" s="36"/>
      <c r="K1" s="37"/>
      <c r="L1" s="81" t="s">
        <v>98</v>
      </c>
      <c r="M1" s="81"/>
      <c r="N1" s="81"/>
    </row>
    <row r="2" spans="1:15" ht="12.75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38"/>
    </row>
    <row r="4" spans="1:14" ht="51">
      <c r="A4" s="2"/>
      <c r="B4" s="2" t="s">
        <v>53</v>
      </c>
      <c r="C4" s="39" t="s">
        <v>54</v>
      </c>
      <c r="D4" s="2" t="s">
        <v>55</v>
      </c>
      <c r="E4" s="2" t="s">
        <v>56</v>
      </c>
      <c r="F4" s="2" t="s">
        <v>57</v>
      </c>
      <c r="G4" s="2" t="s">
        <v>58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>
        <v>2010</v>
      </c>
    </row>
    <row r="5" spans="1:14" ht="22.5">
      <c r="A5" s="40">
        <v>1</v>
      </c>
      <c r="B5" s="41" t="s">
        <v>59</v>
      </c>
      <c r="C5" s="40" t="s">
        <v>60</v>
      </c>
      <c r="D5" s="40" t="s">
        <v>43</v>
      </c>
      <c r="E5" s="42">
        <v>295000</v>
      </c>
      <c r="F5" s="42">
        <v>200000</v>
      </c>
      <c r="G5" s="42">
        <v>85000</v>
      </c>
      <c r="H5" s="42">
        <v>95000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</row>
    <row r="6" spans="1:14" ht="22.5">
      <c r="A6" s="40">
        <v>2</v>
      </c>
      <c r="B6" s="41" t="s">
        <v>61</v>
      </c>
      <c r="C6" s="40" t="s">
        <v>62</v>
      </c>
      <c r="D6" s="40" t="s">
        <v>63</v>
      </c>
      <c r="E6" s="42">
        <v>337200</v>
      </c>
      <c r="F6" s="42">
        <v>168000</v>
      </c>
      <c r="G6" s="42">
        <v>84000</v>
      </c>
      <c r="H6" s="42">
        <v>84000</v>
      </c>
      <c r="I6" s="42">
        <v>85200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</row>
    <row r="7" spans="1:14" ht="33.75">
      <c r="A7" s="40">
        <v>3</v>
      </c>
      <c r="B7" s="41" t="s">
        <v>64</v>
      </c>
      <c r="C7" s="40" t="s">
        <v>62</v>
      </c>
      <c r="D7" s="40" t="s">
        <v>65</v>
      </c>
      <c r="E7" s="42">
        <v>200000</v>
      </c>
      <c r="F7" s="42">
        <v>200000</v>
      </c>
      <c r="G7" s="42">
        <v>25000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</row>
    <row r="8" spans="1:14" ht="12.75">
      <c r="A8" s="40">
        <v>4</v>
      </c>
      <c r="B8" s="41" t="s">
        <v>66</v>
      </c>
      <c r="C8" s="40" t="s">
        <v>60</v>
      </c>
      <c r="D8" s="40" t="s">
        <v>67</v>
      </c>
      <c r="E8" s="42">
        <v>500000</v>
      </c>
      <c r="F8" s="42">
        <v>430400</v>
      </c>
      <c r="G8" s="42">
        <v>139200</v>
      </c>
      <c r="H8" s="42">
        <v>69600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</row>
    <row r="9" spans="1:14" ht="33.75">
      <c r="A9" s="40">
        <v>5</v>
      </c>
      <c r="B9" s="41" t="s">
        <v>68</v>
      </c>
      <c r="C9" s="40" t="s">
        <v>62</v>
      </c>
      <c r="D9" s="40" t="s">
        <v>65</v>
      </c>
      <c r="E9" s="42">
        <v>300000</v>
      </c>
      <c r="F9" s="42">
        <v>300000</v>
      </c>
      <c r="G9" s="42">
        <v>90000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</row>
    <row r="10" spans="1:14" ht="12.75">
      <c r="A10" s="40">
        <v>6</v>
      </c>
      <c r="B10" s="41" t="s">
        <v>69</v>
      </c>
      <c r="C10" s="40" t="s">
        <v>60</v>
      </c>
      <c r="D10" s="40" t="s">
        <v>70</v>
      </c>
      <c r="E10" s="42">
        <v>350000</v>
      </c>
      <c r="F10" s="42">
        <v>350000</v>
      </c>
      <c r="G10" s="42">
        <v>89000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</row>
    <row r="11" spans="1:14" ht="22.5">
      <c r="A11" s="40">
        <v>7</v>
      </c>
      <c r="B11" s="41" t="s">
        <v>71</v>
      </c>
      <c r="C11" s="40" t="s">
        <v>60</v>
      </c>
      <c r="D11" s="40" t="s">
        <v>72</v>
      </c>
      <c r="E11" s="42">
        <v>400000</v>
      </c>
      <c r="F11" s="42">
        <v>304640</v>
      </c>
      <c r="G11" s="42">
        <v>114240</v>
      </c>
      <c r="H11" s="42">
        <v>95360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</row>
    <row r="12" spans="1:14" ht="22.5">
      <c r="A12" s="40">
        <v>8</v>
      </c>
      <c r="B12" s="41" t="s">
        <v>69</v>
      </c>
      <c r="C12" s="40" t="s">
        <v>60</v>
      </c>
      <c r="D12" s="40" t="s">
        <v>72</v>
      </c>
      <c r="E12" s="42">
        <v>300000</v>
      </c>
      <c r="F12" s="42">
        <v>150000</v>
      </c>
      <c r="G12" s="42">
        <v>100000</v>
      </c>
      <c r="H12" s="42">
        <v>100000</v>
      </c>
      <c r="I12" s="42">
        <v>50000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</row>
    <row r="13" spans="1:14" ht="22.5">
      <c r="A13" s="40">
        <v>9</v>
      </c>
      <c r="B13" s="41" t="s">
        <v>73</v>
      </c>
      <c r="C13" s="40" t="s">
        <v>60</v>
      </c>
      <c r="D13" s="40" t="s">
        <v>74</v>
      </c>
      <c r="E13" s="42">
        <v>110000</v>
      </c>
      <c r="F13" s="42">
        <v>36656</v>
      </c>
      <c r="G13" s="42">
        <v>36656</v>
      </c>
      <c r="H13" s="42">
        <v>36672</v>
      </c>
      <c r="I13" s="42">
        <v>36672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</row>
    <row r="14" spans="1:14" ht="33.75">
      <c r="A14" s="40">
        <v>10</v>
      </c>
      <c r="B14" s="41" t="s">
        <v>75</v>
      </c>
      <c r="C14" s="40" t="s">
        <v>62</v>
      </c>
      <c r="D14" s="40" t="s">
        <v>65</v>
      </c>
      <c r="E14" s="42">
        <v>184215</v>
      </c>
      <c r="F14" s="42">
        <v>25000</v>
      </c>
      <c r="G14" s="42">
        <v>25000</v>
      </c>
      <c r="H14" s="42">
        <v>50000</v>
      </c>
      <c r="I14" s="42">
        <v>50000</v>
      </c>
      <c r="J14" s="42">
        <v>50000</v>
      </c>
      <c r="K14" s="42">
        <v>9215</v>
      </c>
      <c r="L14" s="42">
        <v>0</v>
      </c>
      <c r="M14" s="42">
        <v>0</v>
      </c>
      <c r="N14" s="42">
        <v>0</v>
      </c>
    </row>
    <row r="15" spans="1:14" ht="22.5">
      <c r="A15" s="40">
        <v>11</v>
      </c>
      <c r="B15" s="41" t="s">
        <v>25</v>
      </c>
      <c r="C15" s="40" t="s">
        <v>62</v>
      </c>
      <c r="D15" s="40" t="s">
        <v>65</v>
      </c>
      <c r="E15" s="42">
        <v>32764</v>
      </c>
      <c r="F15" s="42">
        <v>4100</v>
      </c>
      <c r="G15" s="42">
        <v>4100</v>
      </c>
      <c r="H15" s="42">
        <v>8200</v>
      </c>
      <c r="I15" s="42">
        <v>8200</v>
      </c>
      <c r="J15" s="42">
        <v>8200</v>
      </c>
      <c r="K15" s="42">
        <v>4064</v>
      </c>
      <c r="L15" s="42">
        <v>0</v>
      </c>
      <c r="M15" s="42">
        <v>0</v>
      </c>
      <c r="N15" s="42">
        <v>0</v>
      </c>
    </row>
    <row r="16" spans="1:14" s="46" customFormat="1" ht="12.75">
      <c r="A16" s="43"/>
      <c r="B16" s="44" t="s">
        <v>76</v>
      </c>
      <c r="C16" s="43"/>
      <c r="D16" s="43"/>
      <c r="E16" s="45">
        <f aca="true" t="shared" si="0" ref="E16:N16">SUM(E5:E15)</f>
        <v>3009179</v>
      </c>
      <c r="F16" s="45">
        <f t="shared" si="0"/>
        <v>2168796</v>
      </c>
      <c r="G16" s="45">
        <f t="shared" si="0"/>
        <v>792196</v>
      </c>
      <c r="H16" s="45">
        <f t="shared" si="0"/>
        <v>538832</v>
      </c>
      <c r="I16" s="45">
        <f t="shared" si="0"/>
        <v>230072</v>
      </c>
      <c r="J16" s="45">
        <f t="shared" si="0"/>
        <v>58200</v>
      </c>
      <c r="K16" s="45">
        <f t="shared" si="0"/>
        <v>13279</v>
      </c>
      <c r="L16" s="45">
        <f t="shared" si="0"/>
        <v>0</v>
      </c>
      <c r="M16" s="45">
        <f t="shared" si="0"/>
        <v>0</v>
      </c>
      <c r="N16" s="45">
        <f t="shared" si="0"/>
        <v>0</v>
      </c>
    </row>
    <row r="17" spans="1:14" ht="12.75">
      <c r="A17" s="40"/>
      <c r="B17" s="41" t="s">
        <v>77</v>
      </c>
      <c r="C17" s="40"/>
      <c r="D17" s="40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22.5">
      <c r="A18" s="40">
        <v>1</v>
      </c>
      <c r="B18" s="41" t="s">
        <v>78</v>
      </c>
      <c r="C18" s="40" t="s">
        <v>62</v>
      </c>
      <c r="D18" s="40" t="s">
        <v>65</v>
      </c>
      <c r="E18" s="42">
        <v>16488</v>
      </c>
      <c r="F18" s="42">
        <v>0</v>
      </c>
      <c r="G18" s="42">
        <v>0</v>
      </c>
      <c r="H18" s="42">
        <v>2068</v>
      </c>
      <c r="I18" s="42">
        <v>4120</v>
      </c>
      <c r="J18" s="42">
        <v>4120</v>
      </c>
      <c r="K18" s="42">
        <v>4120</v>
      </c>
      <c r="L18" s="42">
        <v>2060</v>
      </c>
      <c r="M18" s="42">
        <v>0</v>
      </c>
      <c r="N18" s="42">
        <v>0</v>
      </c>
    </row>
    <row r="19" spans="1:14" ht="22.5">
      <c r="A19" s="47">
        <v>2</v>
      </c>
      <c r="B19" s="48" t="s">
        <v>25</v>
      </c>
      <c r="C19" s="47" t="s">
        <v>62</v>
      </c>
      <c r="D19" s="47" t="s">
        <v>65</v>
      </c>
      <c r="E19" s="49">
        <v>31832</v>
      </c>
      <c r="F19" s="49">
        <v>0</v>
      </c>
      <c r="G19" s="49">
        <v>0</v>
      </c>
      <c r="H19" s="49">
        <v>4000</v>
      </c>
      <c r="I19" s="49">
        <v>8000</v>
      </c>
      <c r="J19" s="49">
        <v>8000</v>
      </c>
      <c r="K19" s="49">
        <v>8000</v>
      </c>
      <c r="L19" s="49">
        <v>3832</v>
      </c>
      <c r="M19" s="42">
        <v>0</v>
      </c>
      <c r="N19" s="42">
        <v>0</v>
      </c>
    </row>
    <row r="20" spans="1:14" ht="12.75">
      <c r="A20" s="40">
        <v>3</v>
      </c>
      <c r="B20" s="41" t="s">
        <v>69</v>
      </c>
      <c r="C20" s="40" t="s">
        <v>60</v>
      </c>
      <c r="D20" s="40" t="s">
        <v>43</v>
      </c>
      <c r="E20" s="42">
        <v>900000</v>
      </c>
      <c r="F20" s="42">
        <v>0</v>
      </c>
      <c r="G20" s="42">
        <v>0</v>
      </c>
      <c r="H20" s="42">
        <v>18750</v>
      </c>
      <c r="I20" s="42">
        <v>225000</v>
      </c>
      <c r="J20" s="42">
        <v>225000</v>
      </c>
      <c r="K20" s="42">
        <v>225000</v>
      </c>
      <c r="L20" s="42">
        <v>206250</v>
      </c>
      <c r="M20" s="42">
        <v>0</v>
      </c>
      <c r="N20" s="42">
        <v>0</v>
      </c>
    </row>
    <row r="21" spans="1:14" ht="12.75">
      <c r="A21" s="50">
        <v>4</v>
      </c>
      <c r="B21" s="51" t="s">
        <v>42</v>
      </c>
      <c r="C21" s="50" t="s">
        <v>60</v>
      </c>
      <c r="D21" s="40" t="s">
        <v>74</v>
      </c>
      <c r="E21" s="52">
        <v>172500</v>
      </c>
      <c r="F21" s="52">
        <v>0</v>
      </c>
      <c r="G21" s="52">
        <v>0</v>
      </c>
      <c r="H21" s="52">
        <v>23948</v>
      </c>
      <c r="I21" s="52">
        <v>28752</v>
      </c>
      <c r="J21" s="52">
        <v>28752</v>
      </c>
      <c r="K21" s="52">
        <v>28752</v>
      </c>
      <c r="L21" s="52">
        <v>28752</v>
      </c>
      <c r="M21" s="52">
        <v>28752</v>
      </c>
      <c r="N21" s="52">
        <v>4792</v>
      </c>
    </row>
    <row r="22" spans="1:14" s="46" customFormat="1" ht="12.75">
      <c r="A22" s="53"/>
      <c r="B22" s="54" t="s">
        <v>76</v>
      </c>
      <c r="C22" s="53"/>
      <c r="D22" s="53"/>
      <c r="E22" s="55">
        <f aca="true" t="shared" si="1" ref="E22:N22">SUM(E18:E21)</f>
        <v>1120820</v>
      </c>
      <c r="F22" s="55">
        <f t="shared" si="1"/>
        <v>0</v>
      </c>
      <c r="G22" s="55">
        <f t="shared" si="1"/>
        <v>0</v>
      </c>
      <c r="H22" s="55">
        <f t="shared" si="1"/>
        <v>48766</v>
      </c>
      <c r="I22" s="55">
        <f t="shared" si="1"/>
        <v>265872</v>
      </c>
      <c r="J22" s="55">
        <f t="shared" si="1"/>
        <v>265872</v>
      </c>
      <c r="K22" s="55">
        <f t="shared" si="1"/>
        <v>265872</v>
      </c>
      <c r="L22" s="55">
        <f t="shared" si="1"/>
        <v>240894</v>
      </c>
      <c r="M22" s="55">
        <f t="shared" si="1"/>
        <v>28752</v>
      </c>
      <c r="N22" s="55">
        <f t="shared" si="1"/>
        <v>4792</v>
      </c>
    </row>
    <row r="23" spans="1:14" s="46" customFormat="1" ht="12.75">
      <c r="A23" s="56"/>
      <c r="B23" s="56" t="s">
        <v>79</v>
      </c>
      <c r="C23" s="56"/>
      <c r="D23" s="56"/>
      <c r="E23" s="57">
        <f aca="true" t="shared" si="2" ref="E23:N23">SUM(E16,E22)</f>
        <v>4129999</v>
      </c>
      <c r="F23" s="57">
        <f t="shared" si="2"/>
        <v>2168796</v>
      </c>
      <c r="G23" s="57">
        <f t="shared" si="2"/>
        <v>792196</v>
      </c>
      <c r="H23" s="57">
        <f t="shared" si="2"/>
        <v>587598</v>
      </c>
      <c r="I23" s="57">
        <f t="shared" si="2"/>
        <v>495944</v>
      </c>
      <c r="J23" s="57">
        <f t="shared" si="2"/>
        <v>324072</v>
      </c>
      <c r="K23" s="57">
        <f t="shared" si="2"/>
        <v>279151</v>
      </c>
      <c r="L23" s="57">
        <f t="shared" si="2"/>
        <v>240894</v>
      </c>
      <c r="M23" s="57">
        <f t="shared" si="2"/>
        <v>28752</v>
      </c>
      <c r="N23" s="57">
        <f t="shared" si="2"/>
        <v>4792</v>
      </c>
    </row>
    <row r="24" spans="1:14" ht="12.75">
      <c r="A24" s="58"/>
      <c r="B24" s="58" t="s">
        <v>46</v>
      </c>
      <c r="C24" s="58"/>
      <c r="D24" s="58"/>
      <c r="E24" s="59">
        <f aca="true" t="shared" si="3" ref="E24:N24">SUM(E5,E8,E10,E11,E12,E13,E20,E21)</f>
        <v>3027500</v>
      </c>
      <c r="F24" s="59">
        <f t="shared" si="3"/>
        <v>1471696</v>
      </c>
      <c r="G24" s="59">
        <f t="shared" si="3"/>
        <v>564096</v>
      </c>
      <c r="H24" s="59">
        <f t="shared" si="3"/>
        <v>439330</v>
      </c>
      <c r="I24" s="59">
        <f t="shared" si="3"/>
        <v>340424</v>
      </c>
      <c r="J24" s="59">
        <f t="shared" si="3"/>
        <v>253752</v>
      </c>
      <c r="K24" s="59">
        <f t="shared" si="3"/>
        <v>253752</v>
      </c>
      <c r="L24" s="59">
        <f t="shared" si="3"/>
        <v>235002</v>
      </c>
      <c r="M24" s="59">
        <f t="shared" si="3"/>
        <v>28752</v>
      </c>
      <c r="N24" s="59">
        <f t="shared" si="3"/>
        <v>4792</v>
      </c>
    </row>
    <row r="25" spans="1:14" ht="12.75">
      <c r="A25" s="58"/>
      <c r="B25" s="58" t="s">
        <v>28</v>
      </c>
      <c r="C25" s="58"/>
      <c r="D25" s="58"/>
      <c r="E25" s="59">
        <f aca="true" t="shared" si="4" ref="E25:N25">SUM(E6,E7,E9,E14,E15,E18,E19)</f>
        <v>1102499</v>
      </c>
      <c r="F25" s="59">
        <f t="shared" si="4"/>
        <v>697100</v>
      </c>
      <c r="G25" s="59">
        <f t="shared" si="4"/>
        <v>228100</v>
      </c>
      <c r="H25" s="59">
        <f t="shared" si="4"/>
        <v>148268</v>
      </c>
      <c r="I25" s="59">
        <f t="shared" si="4"/>
        <v>155520</v>
      </c>
      <c r="J25" s="59">
        <f t="shared" si="4"/>
        <v>70320</v>
      </c>
      <c r="K25" s="59">
        <f t="shared" si="4"/>
        <v>25399</v>
      </c>
      <c r="L25" s="59">
        <f t="shared" si="4"/>
        <v>5892</v>
      </c>
      <c r="M25" s="59">
        <f t="shared" si="4"/>
        <v>0</v>
      </c>
      <c r="N25" s="59">
        <f t="shared" si="4"/>
        <v>0</v>
      </c>
    </row>
  </sheetData>
  <mergeCells count="2">
    <mergeCell ref="A2:N2"/>
    <mergeCell ref="L1:N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2004-03-31T06:59:00Z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